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530" windowHeight="826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<sst xmlns="http://schemas.openxmlformats.org/spreadsheetml/2006/main" count="401" uniqueCount="290">
  <si>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</si>
  <si>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</si>
  <si>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</si>
  <si>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</si>
  <si>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</si>
  <si>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</si>
  <si>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</si>
  <si>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</si>
  <si>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</si>
  <si>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</si>
  <si>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</si>
  <si>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</si>
  <si>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</si>
  <si>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</si>
  <si>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</si>
  <si>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</si>
  <si>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</si>
  <si>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</si>
  <si>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</si>
  <si>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</si>
  <si>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</si>
  <si>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</si>
  <si>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</si>
  <si>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</si>
  <si>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</si>
  <si>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</si>
  <si>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</si>
  <si>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</si>
  <si>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</si>
  <si>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</si>
  <si>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</si>
  <si>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</si>
  <si>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</si>
  <si>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</si>
  <si>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</si>
  <si>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</si>
  <si>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</si>
  <si>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</si>
  <si>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</si>
  <si>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</si>
  <si>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</si>
  <si>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</si>
  <si>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</si>
  <si>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</si>
  <si>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</si>
  <si>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</si>
  <si>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</si>
  <si>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</si>
  <si>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</si>
  <si>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</si>
  <si>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</si>
  <si>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</si>
  <si>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</si>
  <si>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</si>
  <si>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</si>
  <si>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</si>
  <si>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</si>
  <si>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</si>
  <si>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</si>
  <si>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</si>
  <si>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</si>
  <si>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</si>
  <si>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</si>
  <si>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</si>
  <si>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</si>
  <si>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</si>
  <si>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</si>
  <si>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</si>
  <si>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</si>
  <si>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</si>
  <si>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</si>
  <si>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</si>
  <si>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</si>
  <si>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</si>
  <si>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</si>
  <si>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</si>
  <si>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</si>
  <si>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</si>
  <si>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</si>
  <si>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</si>
  <si>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</si>
  <si>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</si>
  <si>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</si>
  <si>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</si>
  <si>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</si>
  <si>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</si>
  <si>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</si>
  <si>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</si>
  <si>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</si>
  <si>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</si>
  <si>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</si>
  <si>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</si>
  <si>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</si>
  <si>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</si>
  <si>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</si>
  <si>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</si>
  <si>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</si>
  <si>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</si>
  <si>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</si>
  <si>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</si>
  <si>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</si>
  <si>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</si>
  <si>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</si>
  <si>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</si>
  <si>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</si>
  <si>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</si>
  <si>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</si>
  <si>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</si>
  <si>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</si>
  <si>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</si>
  <si>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</si>
  <si>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</si>
  <si>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</si>
  <si>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</si>
  <si>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</si>
  <si>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</si>
  <si>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</si>
  <si>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</si>
  <si>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</si>
  <si>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</si>
  <si>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</si>
  <si>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</si>
  <si>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</si>
  <si>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</si>
  <si>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</si>
  <si>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</si>
  <si>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</si>
  <si>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</si>
  <si>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</si>
  <si>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</si>
  <si>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</si>
  <si>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</si>
  <si>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</si>
  <si>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</si>
  <si>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</si>
  <si>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</si>
  <si>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</si>
  <si>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</si>
  <si>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</si>
  <si>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</si>
  <si>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</si>
  <si>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</si>
  <si>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</si>
  <si>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</si>
  <si>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</si>
  <si>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</si>
  <si>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</si>
  <si>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</si>
  <si>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</si>
  <si>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</si>
  <si>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</si>
  <si>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</si>
  <si>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</si>
  <si>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</si>
  <si>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</si>
  <si>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</si>
  <si>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</si>
  <si>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</si>
  <si>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</si>
  <si>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</si>
  <si>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</si>
  <si>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</si>
  <si>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</si>
  <si>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</si>
  <si>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</si>
  <si>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</si>
  <si>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</si>
  <si>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</si>
  <si>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</si>
  <si>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</si>
  <si>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</si>
  <si>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</si>
  <si>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</si>
  <si>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</si>
  <si>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</si>
  <si>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</si>
  <si>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</si>
  <si>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</si>
  <si>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</si>
  <si>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</si>
  <si>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</si>
  <si>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</si>
  <si>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</si>
  <si>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</si>
  <si>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</si>
  <si>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</si>
  <si>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</si>
  <si>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</si>
  <si>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</si>
  <si>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</si>
  <si>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</si>
  <si>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t>В.Д. Кассов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</si>
  <si>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</si>
  <si>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</si>
  <si>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</si>
  <si>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</si>
  <si>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Аналіз, синтез і оптимізація інформаційних мереж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</si>
  <si>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</si>
  <si>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</si>
  <si>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</si>
  <si>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</si>
  <si>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</si>
  <si>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</si>
  <si>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</si>
  <si>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</si>
  <si>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</si>
  <si>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</si>
  <si>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</si>
  <si>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</si>
  <si>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</si>
  <si>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</si>
  <si>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</si>
  <si>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</si>
  <si>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</si>
  <si>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</si>
  <si>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</si>
  <si>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</si>
  <si>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</si>
  <si>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</si>
  <si>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</si>
  <si>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</si>
  <si>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</si>
  <si>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</si>
  <si>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</si>
  <si>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</si>
  <si>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</si>
  <si>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</si>
  <si>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</si>
  <si>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>1.2.6</t>
  </si>
  <si>
    <t xml:space="preserve"> 1 день на тиждень (90 годин)</t>
  </si>
  <si>
    <t>4 тижні та 1 день на тиждень (66 годин)</t>
  </si>
  <si>
    <t>"      "                          2020 р.</t>
  </si>
  <si>
    <t>Методологія і організація наукових досліджень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</si>
  <si>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</si>
  <si>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</si>
  <si>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</si>
  <si>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</si>
  <si>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</si>
  <si>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</si>
  <si>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</si>
  <si>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</si>
  <si>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</si>
  <si>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</si>
  <si>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</si>
  <si>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Розподілені комп'ютерні системи і мережі</t>
  </si>
  <si>
    <t>Комп'ютерні системи штучного інтелекту</t>
  </si>
  <si>
    <t>Мережні інформаційні технології</t>
  </si>
  <si>
    <t>Інформаційна безпека в комп'ютерних мережах</t>
  </si>
  <si>
    <t>Математичні методи дослідження операцій</t>
  </si>
  <si>
    <t>Програмна обробка наукових досліджень</t>
  </si>
  <si>
    <t>Кваліфікація:                                              магістр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</si>
  <si>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</si>
  <si>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</si>
  <si>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</si>
  <si>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2.1.5</t>
  </si>
  <si>
    <t>Сучасні методи організації і аналізу даних</t>
  </si>
  <si>
    <t>2.2.7</t>
  </si>
  <si>
    <t>І . ГРАФІК ОСВІТНЬОГО ПРОЦЕСУ</t>
  </si>
  <si>
    <t>№ з/п</t>
  </si>
  <si>
    <t>Форма атестації (екзамен, дипломний проект (робота))</t>
  </si>
  <si>
    <t>Кваліфікаційна робота магістра</t>
  </si>
  <si>
    <t>План освітнього процесу на 2020-2021 н.р.    КСМ-1,4</t>
  </si>
  <si>
    <t>1.4  АТЕСТАЦІЯ</t>
  </si>
  <si>
    <t>Разом обов'язкові дисципліни</t>
  </si>
  <si>
    <t>Дисципліни з інших ОП ДДМА</t>
  </si>
  <si>
    <t>Адміністрування комп'ютерних систем та мереж</t>
  </si>
  <si>
    <t>2.2.8</t>
  </si>
  <si>
    <t>Методи синтезу апаратних засобів</t>
  </si>
  <si>
    <t>Технологія електронних комунікацій</t>
  </si>
  <si>
    <t>ІСПР Гітіс</t>
  </si>
  <si>
    <t>КІТ Сагайда</t>
  </si>
  <si>
    <t>Мовна</t>
  </si>
  <si>
    <t>ХіОП</t>
  </si>
  <si>
    <t>АВП</t>
  </si>
  <si>
    <t>МТО Марков</t>
  </si>
  <si>
    <t>МТО</t>
  </si>
  <si>
    <t>ЕП</t>
  </si>
  <si>
    <t>інші</t>
  </si>
  <si>
    <t>ІСПР</t>
  </si>
  <si>
    <t>КІТ</t>
  </si>
  <si>
    <t>Виконання кваліфікац. Роботи</t>
  </si>
  <si>
    <t>Атестація</t>
  </si>
  <si>
    <t xml:space="preserve">                                       II. ЗВЕДЕНІ ДАНІ ПРО БЮДЖЕТ ЧАСУ, тижні                                                                   ІІІ. ПРАКТИКА                                                         IV. АТЕСТАЦІЯ</t>
  </si>
  <si>
    <t>Позначення: Т – теоретичне навчання; С – екзаменаційна сесія; П – практика; К – канікули; Д– дипломне проектування; А – атестація</t>
  </si>
  <si>
    <t>Екзаменаційна сесія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</si>
  <si>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</si>
  <si>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</si>
  <si>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</si>
  <si>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Гаранат ОП</t>
  </si>
  <si>
    <t>О.В. Суботін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</si>
</sst>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2"/>
      <color indexed="17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  <font>
      <sz val="12"/>
      <color rgb="FF00B05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22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3" xfId="0" applyNumberFormat="1" applyFont="1" applyFill="1" applyBorder="1" applyAlignment="1" applyProtection="1">
      <alignment vertical="center"/>
      <protection/>
    </xf>
    <xf numFmtId="190" fontId="5" fillId="0" borderId="15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/>
      <protection/>
    </xf>
    <xf numFmtId="224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17" xfId="0" applyNumberFormat="1" applyFont="1" applyFill="1" applyBorder="1" applyAlignment="1" applyProtection="1">
      <alignment horizontal="center" vertical="center"/>
      <protection/>
    </xf>
    <xf numFmtId="189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1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2" fontId="1" fillId="0" borderId="25" xfId="0" applyNumberFormat="1" applyFont="1" applyFill="1" applyBorder="1" applyAlignment="1" applyProtection="1">
      <alignment vertical="center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190" fontId="5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188" fontId="1" fillId="0" borderId="38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7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224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left" vertical="center" wrapText="1"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2" xfId="0" applyNumberFormat="1" applyFont="1" applyFill="1" applyBorder="1" applyAlignment="1">
      <alignment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>
      <alignment horizontal="center" vertical="center" wrapText="1"/>
    </xf>
    <xf numFmtId="190" fontId="1" fillId="0" borderId="47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90" fontId="5" fillId="0" borderId="49" xfId="0" applyNumberFormat="1" applyFont="1" applyFill="1" applyBorder="1" applyAlignment="1">
      <alignment horizontal="center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190" fontId="5" fillId="0" borderId="49" xfId="0" applyNumberFormat="1" applyFont="1" applyFill="1" applyBorder="1" applyAlignment="1" applyProtection="1">
      <alignment horizontal="center" vertical="center"/>
      <protection/>
    </xf>
    <xf numFmtId="224" fontId="1" fillId="0" borderId="31" xfId="0" applyNumberFormat="1" applyFont="1" applyFill="1" applyBorder="1" applyAlignment="1" applyProtection="1">
      <alignment horizontal="center" vertical="center"/>
      <protection/>
    </xf>
    <xf numFmtId="19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vertical="center" wrapText="1"/>
      <protection/>
    </xf>
    <xf numFmtId="188" fontId="1" fillId="0" borderId="51" xfId="0" applyNumberFormat="1" applyFont="1" applyFill="1" applyBorder="1" applyAlignment="1" applyProtection="1">
      <alignment horizontal="center" vertical="center"/>
      <protection/>
    </xf>
    <xf numFmtId="190" fontId="5" fillId="0" borderId="52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88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 applyProtection="1">
      <alignment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90" fontId="5" fillId="0" borderId="54" xfId="0" applyNumberFormat="1" applyFont="1" applyFill="1" applyBorder="1" applyAlignment="1" applyProtection="1">
      <alignment horizontal="center" vertical="center"/>
      <protection/>
    </xf>
    <xf numFmtId="190" fontId="5" fillId="0" borderId="23" xfId="0" applyNumberFormat="1" applyFont="1" applyFill="1" applyBorder="1" applyAlignment="1" applyProtection="1">
      <alignment horizontal="center" vertical="center"/>
      <protection/>
    </xf>
    <xf numFmtId="190" fontId="5" fillId="0" borderId="22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1" fillId="0" borderId="55" xfId="0" applyNumberFormat="1" applyFont="1" applyFill="1" applyBorder="1" applyAlignment="1" applyProtection="1">
      <alignment horizontal="center" vertical="center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90" fontId="5" fillId="0" borderId="46" xfId="0" applyNumberFormat="1" applyFont="1" applyFill="1" applyBorder="1" applyAlignment="1">
      <alignment horizontal="center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22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90" fontId="5" fillId="0" borderId="56" xfId="0" applyNumberFormat="1" applyFont="1" applyFill="1" applyBorder="1" applyAlignment="1">
      <alignment horizontal="center" vertical="center" wrapText="1"/>
    </xf>
    <xf numFmtId="190" fontId="5" fillId="0" borderId="57" xfId="0" applyNumberFormat="1" applyFont="1" applyFill="1" applyBorder="1" applyAlignment="1">
      <alignment horizontal="center" vertical="center" wrapText="1"/>
    </xf>
    <xf numFmtId="190" fontId="5" fillId="0" borderId="35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8" xfId="0" applyNumberFormat="1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88" fontId="1" fillId="0" borderId="61" xfId="0" applyNumberFormat="1" applyFont="1" applyFill="1" applyBorder="1" applyAlignment="1" applyProtection="1">
      <alignment horizontal="center" vertical="center"/>
      <protection/>
    </xf>
    <xf numFmtId="188" fontId="1" fillId="0" borderId="58" xfId="0" applyNumberFormat="1" applyFont="1" applyFill="1" applyBorder="1" applyAlignment="1" applyProtection="1">
      <alignment horizontal="center" vertical="center"/>
      <protection/>
    </xf>
    <xf numFmtId="1" fontId="1" fillId="0" borderId="61" xfId="0" applyNumberFormat="1" applyFont="1" applyFill="1" applyBorder="1" applyAlignment="1">
      <alignment vertical="center" wrapText="1"/>
    </xf>
    <xf numFmtId="0" fontId="1" fillId="0" borderId="62" xfId="0" applyFont="1" applyFill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vertical="center"/>
      <protection/>
    </xf>
    <xf numFmtId="0" fontId="1" fillId="0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224" fontId="1" fillId="0" borderId="60" xfId="0" applyNumberFormat="1" applyFont="1" applyFill="1" applyBorder="1" applyAlignment="1" applyProtection="1">
      <alignment horizontal="center" vertical="center"/>
      <protection/>
    </xf>
    <xf numFmtId="224" fontId="1" fillId="0" borderId="61" xfId="0" applyNumberFormat="1" applyFont="1" applyFill="1" applyBorder="1" applyAlignment="1" applyProtection="1">
      <alignment horizontal="center" vertical="center"/>
      <protection/>
    </xf>
    <xf numFmtId="224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>
      <alignment horizontal="center" vertical="center" wrapText="1"/>
    </xf>
    <xf numFmtId="188" fontId="1" fillId="0" borderId="37" xfId="0" applyNumberFormat="1" applyFont="1" applyFill="1" applyBorder="1" applyAlignment="1" applyProtection="1">
      <alignment horizontal="center" vertical="center"/>
      <protection/>
    </xf>
    <xf numFmtId="188" fontId="1" fillId="0" borderId="63" xfId="0" applyNumberFormat="1" applyFont="1" applyFill="1" applyBorder="1" applyAlignment="1" applyProtection="1">
      <alignment vertical="center"/>
      <protection/>
    </xf>
    <xf numFmtId="189" fontId="1" fillId="0" borderId="37" xfId="0" applyNumberFormat="1" applyFont="1" applyFill="1" applyBorder="1" applyAlignment="1" applyProtection="1">
      <alignment horizontal="center" vertical="center"/>
      <protection/>
    </xf>
    <xf numFmtId="188" fontId="1" fillId="0" borderId="37" xfId="0" applyNumberFormat="1" applyFont="1" applyFill="1" applyBorder="1" applyAlignment="1" applyProtection="1">
      <alignment vertical="center"/>
      <protection/>
    </xf>
    <xf numFmtId="189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22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64" xfId="0" applyNumberFormat="1" applyFont="1" applyFill="1" applyBorder="1" applyAlignment="1" applyProtection="1">
      <alignment horizontal="center" vertical="center"/>
      <protection/>
    </xf>
    <xf numFmtId="188" fontId="83" fillId="0" borderId="58" xfId="0" applyNumberFormat="1" applyFont="1" applyFill="1" applyBorder="1" applyAlignment="1" applyProtection="1">
      <alignment horizontal="center" vertical="center"/>
      <protection/>
    </xf>
    <xf numFmtId="190" fontId="5" fillId="0" borderId="35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90" fontId="1" fillId="0" borderId="50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190" fontId="1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60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190" fontId="5" fillId="0" borderId="56" xfId="0" applyNumberFormat="1" applyFont="1" applyFill="1" applyBorder="1" applyAlignment="1">
      <alignment horizontal="center" vertical="center"/>
    </xf>
    <xf numFmtId="190" fontId="5" fillId="0" borderId="35" xfId="0" applyNumberFormat="1" applyFont="1" applyFill="1" applyBorder="1" applyAlignment="1">
      <alignment horizontal="center" vertical="center"/>
    </xf>
    <xf numFmtId="190" fontId="5" fillId="0" borderId="21" xfId="0" applyNumberFormat="1" applyFont="1" applyFill="1" applyBorder="1" applyAlignment="1">
      <alignment horizontal="center" vertical="center"/>
    </xf>
    <xf numFmtId="190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227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>
      <alignment horizontal="left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2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62" xfId="0" applyNumberFormat="1" applyFont="1" applyFill="1" applyBorder="1" applyAlignment="1" applyProtection="1">
      <alignment horizontal="center" vertical="center"/>
      <protection/>
    </xf>
    <xf numFmtId="190" fontId="1" fillId="0" borderId="47" xfId="0" applyNumberFormat="1" applyFont="1" applyFill="1" applyBorder="1" applyAlignment="1" applyProtection="1">
      <alignment horizontal="center" vertical="center"/>
      <protection/>
    </xf>
    <xf numFmtId="190" fontId="1" fillId="0" borderId="68" xfId="0" applyNumberFormat="1" applyFont="1" applyFill="1" applyBorder="1" applyAlignment="1" applyProtection="1">
      <alignment horizontal="center" vertical="center"/>
      <protection/>
    </xf>
    <xf numFmtId="1" fontId="1" fillId="0" borderId="58" xfId="0" applyNumberFormat="1" applyFont="1" applyFill="1" applyBorder="1" applyAlignment="1">
      <alignment vertical="center" wrapText="1"/>
    </xf>
    <xf numFmtId="190" fontId="1" fillId="0" borderId="69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" fillId="0" borderId="60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left" vertical="center" wrapText="1"/>
    </xf>
    <xf numFmtId="190" fontId="5" fillId="0" borderId="67" xfId="0" applyNumberFormat="1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>
      <alignment horizontal="center" vertical="center"/>
    </xf>
    <xf numFmtId="190" fontId="5" fillId="0" borderId="17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224" fontId="1" fillId="0" borderId="62" xfId="0" applyNumberFormat="1" applyFont="1" applyFill="1" applyBorder="1" applyAlignment="1" applyProtection="1">
      <alignment horizontal="center" vertical="center"/>
      <protection/>
    </xf>
    <xf numFmtId="190" fontId="1" fillId="0" borderId="4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188" fontId="1" fillId="0" borderId="35" xfId="0" applyNumberFormat="1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190" fontId="35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49" fontId="1" fillId="0" borderId="37" xfId="0" applyNumberFormat="1" applyFont="1" applyFill="1" applyBorder="1" applyAlignment="1">
      <alignment horizontal="left" vertical="center" wrapText="1"/>
    </xf>
    <xf numFmtId="188" fontId="1" fillId="0" borderId="20" xfId="0" applyNumberFormat="1" applyFont="1" applyFill="1" applyBorder="1" applyAlignment="1" applyProtection="1">
      <alignment vertical="center"/>
      <protection/>
    </xf>
    <xf numFmtId="188" fontId="1" fillId="0" borderId="54" xfId="0" applyNumberFormat="1" applyFont="1" applyFill="1" applyBorder="1" applyAlignment="1" applyProtection="1">
      <alignment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>
      <alignment horizontal="center" vertical="center" wrapText="1"/>
    </xf>
    <xf numFmtId="188" fontId="1" fillId="0" borderId="26" xfId="0" applyNumberFormat="1" applyFont="1" applyFill="1" applyBorder="1" applyAlignment="1" applyProtection="1">
      <alignment vertical="center"/>
      <protection/>
    </xf>
    <xf numFmtId="188" fontId="1" fillId="0" borderId="28" xfId="0" applyNumberFormat="1" applyFont="1" applyFill="1" applyBorder="1" applyAlignment="1" applyProtection="1">
      <alignment vertical="center"/>
      <protection/>
    </xf>
    <xf numFmtId="188" fontId="1" fillId="0" borderId="33" xfId="0" applyNumberFormat="1" applyFont="1" applyFill="1" applyBorder="1" applyAlignment="1" applyProtection="1">
      <alignment vertical="center"/>
      <protection/>
    </xf>
    <xf numFmtId="49" fontId="39" fillId="0" borderId="37" xfId="0" applyNumberFormat="1" applyFont="1" applyFill="1" applyBorder="1" applyAlignment="1">
      <alignment horizontal="left" vertical="center" wrapText="1"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88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42" xfId="56" applyNumberFormat="1" applyFont="1" applyFill="1" applyBorder="1" applyAlignment="1">
      <alignment horizontal="left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>
      <alignment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3" xfId="53" applyFont="1" applyBorder="1" applyAlignment="1">
      <alignment horizontal="center" vertical="center"/>
      <protection/>
    </xf>
    <xf numFmtId="0" fontId="1" fillId="0" borderId="72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7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4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5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72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72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4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73" xfId="54" applyFont="1" applyBorder="1" applyAlignment="1">
      <alignment horizontal="center" vertical="center" wrapText="1"/>
      <protection/>
    </xf>
    <xf numFmtId="0" fontId="17" fillId="0" borderId="74" xfId="53" applyFont="1" applyBorder="1" applyAlignment="1">
      <alignment vertical="center" wrapText="1"/>
      <protection/>
    </xf>
    <xf numFmtId="0" fontId="17" fillId="0" borderId="40" xfId="53" applyFont="1" applyBorder="1" applyAlignment="1">
      <alignment vertical="center" wrapText="1"/>
      <protection/>
    </xf>
    <xf numFmtId="0" fontId="17" fillId="0" borderId="31" xfId="53" applyFont="1" applyBorder="1" applyAlignment="1">
      <alignment vertical="center" wrapText="1"/>
      <protection/>
    </xf>
    <xf numFmtId="0" fontId="17" fillId="0" borderId="75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8" fillId="0" borderId="74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0" fillId="0" borderId="74" xfId="53" applyFill="1" applyBorder="1" applyAlignment="1">
      <alignment vertical="center" wrapText="1"/>
      <protection/>
    </xf>
    <xf numFmtId="0" fontId="0" fillId="0" borderId="40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73" xfId="53" applyNumberFormat="1" applyFont="1" applyBorder="1" applyAlignment="1">
      <alignment horizontal="center" vertical="center" wrapText="1"/>
      <protection/>
    </xf>
    <xf numFmtId="0" fontId="20" fillId="0" borderId="74" xfId="53" applyFont="1" applyBorder="1" applyAlignment="1">
      <alignment horizontal="center" vertical="center" wrapText="1"/>
      <protection/>
    </xf>
    <xf numFmtId="0" fontId="20" fillId="0" borderId="40" xfId="53" applyFont="1" applyBorder="1" applyAlignment="1">
      <alignment horizontal="center" vertical="center" wrapText="1"/>
      <protection/>
    </xf>
    <xf numFmtId="0" fontId="20" fillId="0" borderId="51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20" fillId="0" borderId="75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40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75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74" xfId="53" applyFont="1" applyBorder="1" applyAlignment="1">
      <alignment horizontal="center" vertical="center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0" fontId="17" fillId="0" borderId="75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8" fillId="0" borderId="74" xfId="54" applyFont="1" applyFill="1" applyBorder="1" applyAlignment="1">
      <alignment horizontal="center" vertical="center" wrapText="1"/>
      <protection/>
    </xf>
    <xf numFmtId="0" fontId="17" fillId="0" borderId="40" xfId="53" applyFont="1" applyFill="1" applyBorder="1" applyAlignment="1">
      <alignment wrapText="1"/>
      <protection/>
    </xf>
    <xf numFmtId="0" fontId="17" fillId="0" borderId="31" xfId="53" applyFont="1" applyFill="1" applyBorder="1" applyAlignment="1">
      <alignment wrapText="1"/>
      <protection/>
    </xf>
    <xf numFmtId="0" fontId="17" fillId="0" borderId="75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40" xfId="53" applyFont="1" applyBorder="1" applyAlignment="1">
      <alignment horizontal="center" vertical="center" wrapText="1"/>
      <protection/>
    </xf>
    <xf numFmtId="0" fontId="17" fillId="0" borderId="51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4" xfId="53" applyFont="1" applyBorder="1" applyAlignment="1">
      <alignment wrapText="1"/>
      <protection/>
    </xf>
    <xf numFmtId="0" fontId="17" fillId="0" borderId="40" xfId="53" applyFont="1" applyBorder="1" applyAlignment="1">
      <alignment wrapText="1"/>
      <protection/>
    </xf>
    <xf numFmtId="0" fontId="17" fillId="0" borderId="51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1" xfId="53" applyFont="1" applyBorder="1" applyAlignment="1">
      <alignment wrapText="1"/>
      <protection/>
    </xf>
    <xf numFmtId="0" fontId="17" fillId="0" borderId="75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6" fillId="0" borderId="73" xfId="54" applyFont="1" applyBorder="1" applyAlignment="1">
      <alignment horizontal="center" vertical="center" wrapText="1"/>
      <protection/>
    </xf>
    <xf numFmtId="0" fontId="16" fillId="0" borderId="74" xfId="53" applyFont="1" applyBorder="1" applyAlignment="1">
      <alignment horizontal="center" vertical="center" wrapText="1"/>
      <protection/>
    </xf>
    <xf numFmtId="0" fontId="16" fillId="0" borderId="40" xfId="53" applyFont="1" applyBorder="1" applyAlignment="1">
      <alignment horizontal="center" vertical="center" wrapText="1"/>
      <protection/>
    </xf>
    <xf numFmtId="0" fontId="16" fillId="0" borderId="51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1" xfId="53" applyFont="1" applyBorder="1" applyAlignment="1">
      <alignment horizontal="center" vertical="center" wrapText="1"/>
      <protection/>
    </xf>
    <xf numFmtId="0" fontId="16" fillId="0" borderId="75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21" fillId="0" borderId="73" xfId="54" applyFont="1" applyBorder="1" applyAlignment="1">
      <alignment horizontal="center" vertical="center" wrapText="1"/>
      <protection/>
    </xf>
    <xf numFmtId="0" fontId="9" fillId="0" borderId="73" xfId="53" applyFont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0" fontId="5" fillId="0" borderId="7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60" xfId="0" applyNumberFormat="1" applyFont="1" applyFill="1" applyBorder="1" applyAlignment="1" applyProtection="1">
      <alignment horizontal="center" vertical="center" wrapText="1"/>
      <protection/>
    </xf>
    <xf numFmtId="188" fontId="1" fillId="0" borderId="6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37" xfId="0" applyNumberFormat="1" applyFont="1" applyFill="1" applyBorder="1" applyAlignment="1" applyProtection="1">
      <alignment horizontal="center" vertical="center" wrapText="1"/>
      <protection/>
    </xf>
    <xf numFmtId="188" fontId="1" fillId="0" borderId="60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22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8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62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" fillId="0" borderId="60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5" xfId="0" applyNumberFormat="1" applyFont="1" applyFill="1" applyBorder="1" applyAlignment="1" applyProtection="1">
      <alignment horizontal="center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/>
      <protection/>
    </xf>
    <xf numFmtId="188" fontId="1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6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6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wrapText="1"/>
    </xf>
    <xf numFmtId="0" fontId="1" fillId="0" borderId="80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63" xfId="0" applyNumberFormat="1" applyFont="1" applyFill="1" applyBorder="1" applyAlignment="1">
      <alignment horizontal="left" vertical="center" wrapText="1"/>
    </xf>
    <xf numFmtId="49" fontId="1" fillId="0" borderId="66" xfId="0" applyNumberFormat="1" applyFont="1" applyFill="1" applyBorder="1" applyAlignment="1">
      <alignment horizontal="left" vertical="center" wrapText="1"/>
    </xf>
    <xf numFmtId="49" fontId="1" fillId="0" borderId="70" xfId="0" applyNumberFormat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80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 applyProtection="1">
      <alignment horizontal="right" vertical="center"/>
      <protection/>
    </xf>
    <xf numFmtId="0" fontId="19" fillId="0" borderId="75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35" fillId="0" borderId="31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80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2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4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55" zoomScaleNormal="50" zoomScaleSheetLayoutView="55" zoomScalePageLayoutView="0" workbookViewId="0" topLeftCell="A11">
      <selection activeCell="BA19" sqref="BA19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507" t="s">
        <v>179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6" t="s">
        <v>153</v>
      </c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</row>
    <row r="3" spans="2:54" ht="20.25" customHeight="1">
      <c r="B3" s="497" t="s">
        <v>180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</row>
    <row r="4" spans="2:54" ht="23.25" customHeight="1">
      <c r="B4" s="508" t="s">
        <v>189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 t="s">
        <v>29</v>
      </c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</row>
    <row r="5" spans="2:54" ht="30" customHeight="1">
      <c r="B5" s="494" t="s">
        <v>231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327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</row>
    <row r="6" spans="2:54" s="52" customFormat="1" ht="16.5" customHeight="1"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</row>
    <row r="7" spans="2:54" s="52" customFormat="1" ht="22.5" customHeight="1">
      <c r="B7" s="497" t="s">
        <v>28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</row>
    <row r="8" spans="2:54" s="52" customFormat="1" ht="27" customHeight="1">
      <c r="B8" s="497" t="s">
        <v>181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 t="s">
        <v>159</v>
      </c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388" t="s">
        <v>250</v>
      </c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26"/>
    </row>
    <row r="9" spans="17:54" s="52" customFormat="1" ht="33" customHeight="1">
      <c r="Q9" s="500" t="s">
        <v>188</v>
      </c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26"/>
    </row>
    <row r="10" spans="17:54" s="52" customFormat="1" ht="27.75" customHeight="1">
      <c r="Q10" s="500" t="s">
        <v>251</v>
      </c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70"/>
      <c r="AN10" s="70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30"/>
    </row>
    <row r="11" spans="17:54" s="52" customFormat="1" ht="27.75" customHeight="1">
      <c r="Q11" s="495" t="s">
        <v>252</v>
      </c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496"/>
      <c r="AM11" s="496"/>
      <c r="AN11" s="496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</row>
    <row r="12" spans="17:54" s="52" customFormat="1" ht="24" customHeight="1"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387" t="s">
        <v>182</v>
      </c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</row>
    <row r="13" spans="17:54" s="52" customFormat="1" ht="28.5" customHeight="1">
      <c r="Q13" s="503" t="s">
        <v>253</v>
      </c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</row>
    <row r="14" spans="17:54" s="52" customFormat="1" ht="25.5" customHeight="1"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504" t="s">
        <v>158</v>
      </c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69"/>
    </row>
    <row r="15" spans="17:54" s="52" customFormat="1" ht="26.25" customHeight="1">
      <c r="Q15" s="495" t="s">
        <v>157</v>
      </c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502" t="s">
        <v>257</v>
      </c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6"/>
      <c r="D20" s="136"/>
      <c r="E20" s="136"/>
      <c r="F20" s="136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63"/>
      <c r="Y20" s="63"/>
      <c r="Z20" s="135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</row>
    <row r="21" spans="2:54" ht="19.5" customHeight="1">
      <c r="B21" s="409" t="s">
        <v>0</v>
      </c>
      <c r="C21" s="384" t="s">
        <v>30</v>
      </c>
      <c r="D21" s="385"/>
      <c r="E21" s="385"/>
      <c r="F21" s="386"/>
      <c r="G21" s="384" t="s">
        <v>31</v>
      </c>
      <c r="H21" s="385"/>
      <c r="I21" s="385"/>
      <c r="J21" s="386"/>
      <c r="K21" s="384" t="s">
        <v>32</v>
      </c>
      <c r="L21" s="385"/>
      <c r="M21" s="385"/>
      <c r="N21" s="385"/>
      <c r="O21" s="386"/>
      <c r="P21" s="384" t="s">
        <v>33</v>
      </c>
      <c r="Q21" s="385"/>
      <c r="R21" s="385"/>
      <c r="S21" s="386"/>
      <c r="T21" s="384" t="s">
        <v>34</v>
      </c>
      <c r="U21" s="385"/>
      <c r="V21" s="385"/>
      <c r="W21" s="385"/>
      <c r="X21" s="386"/>
      <c r="Y21" s="384" t="s">
        <v>35</v>
      </c>
      <c r="Z21" s="385"/>
      <c r="AA21" s="385"/>
      <c r="AB21" s="386"/>
      <c r="AC21" s="384" t="s">
        <v>36</v>
      </c>
      <c r="AD21" s="385"/>
      <c r="AE21" s="385"/>
      <c r="AF21" s="386"/>
      <c r="AG21" s="384" t="s">
        <v>37</v>
      </c>
      <c r="AH21" s="385"/>
      <c r="AI21" s="385"/>
      <c r="AJ21" s="386"/>
      <c r="AK21" s="384" t="s">
        <v>38</v>
      </c>
      <c r="AL21" s="385"/>
      <c r="AM21" s="385"/>
      <c r="AN21" s="385"/>
      <c r="AO21" s="386"/>
      <c r="AP21" s="384" t="s">
        <v>39</v>
      </c>
      <c r="AQ21" s="385"/>
      <c r="AR21" s="385"/>
      <c r="AS21" s="386"/>
      <c r="AT21" s="384" t="s">
        <v>40</v>
      </c>
      <c r="AU21" s="385"/>
      <c r="AV21" s="385"/>
      <c r="AW21" s="385"/>
      <c r="AX21" s="386"/>
      <c r="AY21" s="398" t="s">
        <v>41</v>
      </c>
      <c r="AZ21" s="398"/>
      <c r="BA21" s="398"/>
      <c r="BB21" s="398"/>
    </row>
    <row r="22" spans="2:54" ht="19.5" customHeight="1">
      <c r="B22" s="410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331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184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64" t="s">
        <v>44</v>
      </c>
      <c r="AE23" s="263" t="s">
        <v>44</v>
      </c>
      <c r="AF23" s="263" t="s">
        <v>44</v>
      </c>
      <c r="AG23" s="263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332" t="s">
        <v>185</v>
      </c>
      <c r="AT23" s="332" t="s">
        <v>44</v>
      </c>
      <c r="AU23" s="332" t="s">
        <v>44</v>
      </c>
      <c r="AV23" s="332" t="s">
        <v>44</v>
      </c>
      <c r="AW23" s="332" t="s">
        <v>44</v>
      </c>
      <c r="AX23" s="332" t="s">
        <v>44</v>
      </c>
      <c r="AY23" s="332" t="s">
        <v>44</v>
      </c>
      <c r="AZ23" s="332" t="s">
        <v>44</v>
      </c>
      <c r="BA23" s="332" t="s">
        <v>44</v>
      </c>
      <c r="BB23" s="332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215</v>
      </c>
      <c r="H24" s="64" t="s">
        <v>215</v>
      </c>
      <c r="I24" s="64" t="s">
        <v>215</v>
      </c>
      <c r="J24" s="64" t="s">
        <v>215</v>
      </c>
      <c r="K24" s="64" t="s">
        <v>215</v>
      </c>
      <c r="L24" s="64" t="s">
        <v>215</v>
      </c>
      <c r="M24" s="64" t="s">
        <v>215</v>
      </c>
      <c r="N24" s="64" t="s">
        <v>215</v>
      </c>
      <c r="O24" s="64" t="s">
        <v>215</v>
      </c>
      <c r="P24" s="64" t="s">
        <v>215</v>
      </c>
      <c r="Q24" s="64" t="s">
        <v>215</v>
      </c>
      <c r="R24" s="64" t="s">
        <v>219</v>
      </c>
      <c r="S24" s="64" t="s">
        <v>219</v>
      </c>
      <c r="T24" s="395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7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08" t="s">
        <v>283</v>
      </c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282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92" t="s">
        <v>0</v>
      </c>
      <c r="C32" s="467"/>
      <c r="D32" s="493" t="s">
        <v>45</v>
      </c>
      <c r="E32" s="437"/>
      <c r="F32" s="437"/>
      <c r="G32" s="467"/>
      <c r="H32" s="482" t="s">
        <v>284</v>
      </c>
      <c r="I32" s="483"/>
      <c r="J32" s="484"/>
      <c r="K32" s="411" t="s">
        <v>46</v>
      </c>
      <c r="L32" s="437"/>
      <c r="M32" s="437"/>
      <c r="N32" s="467"/>
      <c r="O32" s="411" t="s">
        <v>280</v>
      </c>
      <c r="P32" s="437"/>
      <c r="Q32" s="467"/>
      <c r="R32" s="411" t="s">
        <v>281</v>
      </c>
      <c r="S32" s="474"/>
      <c r="T32" s="475"/>
      <c r="U32" s="411" t="s">
        <v>47</v>
      </c>
      <c r="V32" s="437"/>
      <c r="W32" s="467"/>
      <c r="X32" s="411" t="s">
        <v>156</v>
      </c>
      <c r="Y32" s="437"/>
      <c r="Z32" s="467"/>
      <c r="AA32" s="49"/>
      <c r="AB32" s="406" t="s">
        <v>155</v>
      </c>
      <c r="AC32" s="407"/>
      <c r="AD32" s="407"/>
      <c r="AE32" s="407"/>
      <c r="AF32" s="407"/>
      <c r="AG32" s="411" t="s">
        <v>183</v>
      </c>
      <c r="AH32" s="412"/>
      <c r="AI32" s="413"/>
      <c r="AJ32" s="411" t="s">
        <v>154</v>
      </c>
      <c r="AK32" s="437"/>
      <c r="AL32" s="413"/>
      <c r="AM32" s="51"/>
      <c r="AN32" s="424" t="s">
        <v>258</v>
      </c>
      <c r="AO32" s="425"/>
      <c r="AP32" s="426"/>
      <c r="AQ32" s="402" t="s">
        <v>259</v>
      </c>
      <c r="AR32" s="403"/>
      <c r="AS32" s="403"/>
      <c r="AT32" s="403"/>
      <c r="AU32" s="403"/>
      <c r="AV32" s="403"/>
      <c r="AW32" s="403"/>
      <c r="AX32" s="403"/>
      <c r="AY32" s="403" t="s">
        <v>183</v>
      </c>
      <c r="AZ32" s="403"/>
      <c r="BA32" s="403"/>
      <c r="BB32" s="449"/>
    </row>
    <row r="33" spans="2:54" ht="15.75" customHeight="1">
      <c r="B33" s="468"/>
      <c r="C33" s="470"/>
      <c r="D33" s="468"/>
      <c r="E33" s="469"/>
      <c r="F33" s="469"/>
      <c r="G33" s="470"/>
      <c r="H33" s="485"/>
      <c r="I33" s="486"/>
      <c r="J33" s="487"/>
      <c r="K33" s="468"/>
      <c r="L33" s="469"/>
      <c r="M33" s="469"/>
      <c r="N33" s="470"/>
      <c r="O33" s="468"/>
      <c r="P33" s="469"/>
      <c r="Q33" s="470"/>
      <c r="R33" s="476"/>
      <c r="S33" s="477"/>
      <c r="T33" s="478"/>
      <c r="U33" s="468"/>
      <c r="V33" s="469"/>
      <c r="W33" s="470"/>
      <c r="X33" s="468"/>
      <c r="Y33" s="469"/>
      <c r="Z33" s="470"/>
      <c r="AA33" s="49"/>
      <c r="AB33" s="407"/>
      <c r="AC33" s="407"/>
      <c r="AD33" s="407"/>
      <c r="AE33" s="407"/>
      <c r="AF33" s="407"/>
      <c r="AG33" s="414"/>
      <c r="AH33" s="415"/>
      <c r="AI33" s="416"/>
      <c r="AJ33" s="438"/>
      <c r="AK33" s="439"/>
      <c r="AL33" s="416"/>
      <c r="AM33" s="50"/>
      <c r="AN33" s="427"/>
      <c r="AO33" s="428"/>
      <c r="AP33" s="429"/>
      <c r="AQ33" s="402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49"/>
    </row>
    <row r="34" spans="2:54" ht="40.5" customHeight="1">
      <c r="B34" s="438"/>
      <c r="C34" s="471"/>
      <c r="D34" s="438"/>
      <c r="E34" s="439"/>
      <c r="F34" s="439"/>
      <c r="G34" s="471"/>
      <c r="H34" s="488"/>
      <c r="I34" s="489"/>
      <c r="J34" s="490"/>
      <c r="K34" s="438"/>
      <c r="L34" s="439"/>
      <c r="M34" s="439"/>
      <c r="N34" s="471"/>
      <c r="O34" s="438"/>
      <c r="P34" s="439"/>
      <c r="Q34" s="471"/>
      <c r="R34" s="479"/>
      <c r="S34" s="480"/>
      <c r="T34" s="481"/>
      <c r="U34" s="438"/>
      <c r="V34" s="439"/>
      <c r="W34" s="471"/>
      <c r="X34" s="438"/>
      <c r="Y34" s="439"/>
      <c r="Z34" s="471"/>
      <c r="AA34" s="49"/>
      <c r="AB34" s="389" t="s">
        <v>152</v>
      </c>
      <c r="AC34" s="390"/>
      <c r="AD34" s="390"/>
      <c r="AE34" s="390"/>
      <c r="AF34" s="391"/>
      <c r="AG34" s="399">
        <v>1</v>
      </c>
      <c r="AH34" s="400"/>
      <c r="AI34" s="401"/>
      <c r="AJ34" s="399" t="s">
        <v>218</v>
      </c>
      <c r="AK34" s="400"/>
      <c r="AL34" s="401"/>
      <c r="AM34" s="50"/>
      <c r="AN34" s="427"/>
      <c r="AO34" s="428"/>
      <c r="AP34" s="429"/>
      <c r="AQ34" s="402"/>
      <c r="AR34" s="403"/>
      <c r="AS34" s="403"/>
      <c r="AT34" s="403"/>
      <c r="AU34" s="403"/>
      <c r="AV34" s="403"/>
      <c r="AW34" s="403"/>
      <c r="AX34" s="403"/>
      <c r="AY34" s="403"/>
      <c r="AZ34" s="403"/>
      <c r="BA34" s="403"/>
      <c r="BB34" s="449"/>
    </row>
    <row r="35" spans="2:54" s="171" customFormat="1" ht="39" customHeight="1">
      <c r="B35" s="422">
        <v>1</v>
      </c>
      <c r="C35" s="423"/>
      <c r="D35" s="422">
        <v>33</v>
      </c>
      <c r="E35" s="422"/>
      <c r="F35" s="422"/>
      <c r="G35" s="422"/>
      <c r="H35" s="422">
        <v>6</v>
      </c>
      <c r="I35" s="422"/>
      <c r="J35" s="422"/>
      <c r="K35" s="399" t="s">
        <v>217</v>
      </c>
      <c r="L35" s="472"/>
      <c r="M35" s="472"/>
      <c r="N35" s="473"/>
      <c r="O35" s="422"/>
      <c r="P35" s="423"/>
      <c r="Q35" s="423"/>
      <c r="R35" s="442"/>
      <c r="S35" s="457"/>
      <c r="T35" s="457"/>
      <c r="U35" s="422">
        <v>13</v>
      </c>
      <c r="V35" s="423"/>
      <c r="W35" s="423"/>
      <c r="X35" s="422">
        <v>52</v>
      </c>
      <c r="Y35" s="423"/>
      <c r="Z35" s="423"/>
      <c r="AA35" s="169"/>
      <c r="AB35" s="392"/>
      <c r="AC35" s="393"/>
      <c r="AD35" s="393"/>
      <c r="AE35" s="393"/>
      <c r="AF35" s="394"/>
      <c r="AG35" s="419">
        <v>3</v>
      </c>
      <c r="AH35" s="420"/>
      <c r="AI35" s="421"/>
      <c r="AJ35" s="419" t="s">
        <v>220</v>
      </c>
      <c r="AK35" s="420"/>
      <c r="AL35" s="421"/>
      <c r="AM35" s="170"/>
      <c r="AN35" s="430"/>
      <c r="AO35" s="431"/>
      <c r="AP35" s="432"/>
      <c r="AQ35" s="404"/>
      <c r="AR35" s="405"/>
      <c r="AS35" s="405"/>
      <c r="AT35" s="405"/>
      <c r="AU35" s="405"/>
      <c r="AV35" s="405"/>
      <c r="AW35" s="405"/>
      <c r="AX35" s="405"/>
      <c r="AY35" s="403"/>
      <c r="AZ35" s="403"/>
      <c r="BA35" s="403"/>
      <c r="BB35" s="449"/>
    </row>
    <row r="36" spans="2:54" s="171" customFormat="1" ht="27" customHeight="1">
      <c r="B36" s="422">
        <v>2</v>
      </c>
      <c r="C36" s="423"/>
      <c r="D36" s="399"/>
      <c r="E36" s="400"/>
      <c r="F36" s="400"/>
      <c r="G36" s="491"/>
      <c r="H36" s="422"/>
      <c r="I36" s="423"/>
      <c r="J36" s="423"/>
      <c r="K36" s="422" t="s">
        <v>221</v>
      </c>
      <c r="L36" s="423"/>
      <c r="M36" s="423"/>
      <c r="N36" s="423"/>
      <c r="O36" s="422">
        <v>11</v>
      </c>
      <c r="P36" s="423"/>
      <c r="Q36" s="423"/>
      <c r="R36" s="442">
        <v>2</v>
      </c>
      <c r="S36" s="457"/>
      <c r="T36" s="457"/>
      <c r="U36" s="422"/>
      <c r="V36" s="423"/>
      <c r="W36" s="423"/>
      <c r="X36" s="422">
        <v>17</v>
      </c>
      <c r="Y36" s="423"/>
      <c r="Z36" s="423"/>
      <c r="AA36" s="169"/>
      <c r="AB36" s="417"/>
      <c r="AC36" s="420"/>
      <c r="AD36" s="420"/>
      <c r="AE36" s="420"/>
      <c r="AF36" s="420"/>
      <c r="AG36" s="417"/>
      <c r="AH36" s="417"/>
      <c r="AI36" s="417"/>
      <c r="AJ36" s="417"/>
      <c r="AK36" s="417"/>
      <c r="AL36" s="417"/>
      <c r="AM36" s="172"/>
      <c r="AN36" s="419">
        <v>1</v>
      </c>
      <c r="AO36" s="417"/>
      <c r="AP36" s="433"/>
      <c r="AQ36" s="442" t="s">
        <v>260</v>
      </c>
      <c r="AR36" s="442"/>
      <c r="AS36" s="442"/>
      <c r="AT36" s="442"/>
      <c r="AU36" s="442"/>
      <c r="AV36" s="442"/>
      <c r="AW36" s="442"/>
      <c r="AX36" s="442"/>
      <c r="AY36" s="443">
        <v>3</v>
      </c>
      <c r="AZ36" s="444"/>
      <c r="BA36" s="444"/>
      <c r="BB36" s="445"/>
    </row>
    <row r="37" spans="2:54" s="171" customFormat="1" ht="29.25" customHeight="1">
      <c r="B37" s="422" t="s">
        <v>1</v>
      </c>
      <c r="C37" s="423"/>
      <c r="D37" s="422">
        <v>33</v>
      </c>
      <c r="E37" s="423"/>
      <c r="F37" s="423"/>
      <c r="G37" s="423"/>
      <c r="H37" s="422">
        <v>6</v>
      </c>
      <c r="I37" s="423"/>
      <c r="J37" s="423"/>
      <c r="K37" s="422" t="s">
        <v>222</v>
      </c>
      <c r="L37" s="423"/>
      <c r="M37" s="423"/>
      <c r="N37" s="423"/>
      <c r="O37" s="422">
        <v>11</v>
      </c>
      <c r="P37" s="423"/>
      <c r="Q37" s="423"/>
      <c r="R37" s="442">
        <v>2</v>
      </c>
      <c r="S37" s="457"/>
      <c r="T37" s="457"/>
      <c r="U37" s="422">
        <v>13</v>
      </c>
      <c r="V37" s="423"/>
      <c r="W37" s="423"/>
      <c r="X37" s="422">
        <v>69</v>
      </c>
      <c r="Y37" s="423"/>
      <c r="Z37" s="423"/>
      <c r="AA37" s="169"/>
      <c r="AB37" s="454"/>
      <c r="AC37" s="454"/>
      <c r="AD37" s="454"/>
      <c r="AE37" s="454"/>
      <c r="AF37" s="454"/>
      <c r="AG37" s="418"/>
      <c r="AH37" s="418"/>
      <c r="AI37" s="418"/>
      <c r="AJ37" s="418"/>
      <c r="AK37" s="418"/>
      <c r="AL37" s="418"/>
      <c r="AM37" s="173"/>
      <c r="AN37" s="434"/>
      <c r="AO37" s="435"/>
      <c r="AP37" s="436"/>
      <c r="AQ37" s="423"/>
      <c r="AR37" s="423"/>
      <c r="AS37" s="423"/>
      <c r="AT37" s="423"/>
      <c r="AU37" s="423"/>
      <c r="AV37" s="423"/>
      <c r="AW37" s="423"/>
      <c r="AX37" s="423"/>
      <c r="AY37" s="446"/>
      <c r="AZ37" s="447"/>
      <c r="BA37" s="447"/>
      <c r="BB37" s="448"/>
    </row>
    <row r="38" spans="2:54" ht="19.5" customHeight="1">
      <c r="B38" s="466" t="s">
        <v>223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9"/>
      <c r="AB38" s="455"/>
      <c r="AC38" s="456"/>
      <c r="AD38" s="456"/>
      <c r="AE38" s="456"/>
      <c r="AF38" s="456"/>
      <c r="AG38" s="452"/>
      <c r="AH38" s="453"/>
      <c r="AI38" s="453"/>
      <c r="AJ38" s="462"/>
      <c r="AK38" s="463"/>
      <c r="AL38" s="464"/>
      <c r="AM38" s="48"/>
      <c r="AN38" s="460"/>
      <c r="AO38" s="460"/>
      <c r="AP38" s="46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1"/>
    </row>
    <row r="39" spans="2:54" ht="21.75" customHeight="1">
      <c r="B39" s="461"/>
      <c r="C39" s="459"/>
      <c r="D39" s="450"/>
      <c r="E39" s="451"/>
      <c r="F39" s="451"/>
      <c r="G39" s="451"/>
      <c r="H39" s="461"/>
      <c r="I39" s="459"/>
      <c r="J39" s="459"/>
      <c r="K39" s="458"/>
      <c r="L39" s="459"/>
      <c r="M39" s="459"/>
      <c r="N39" s="459"/>
      <c r="O39" s="450"/>
      <c r="P39" s="451"/>
      <c r="Q39" s="451"/>
      <c r="R39" s="440"/>
      <c r="S39" s="465"/>
      <c r="T39" s="465"/>
      <c r="U39" s="461"/>
      <c r="V39" s="459"/>
      <c r="W39" s="459"/>
      <c r="X39" s="458"/>
      <c r="Y39" s="459"/>
      <c r="Z39" s="459"/>
      <c r="AA39" s="49"/>
      <c r="AB39" s="456"/>
      <c r="AC39" s="456"/>
      <c r="AD39" s="456"/>
      <c r="AE39" s="456"/>
      <c r="AF39" s="456"/>
      <c r="AG39" s="453"/>
      <c r="AH39" s="453"/>
      <c r="AI39" s="453"/>
      <c r="AJ39" s="463"/>
      <c r="AK39" s="463"/>
      <c r="AL39" s="464"/>
      <c r="AM39" s="48"/>
      <c r="AN39" s="460"/>
      <c r="AO39" s="460"/>
      <c r="AP39" s="46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1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5"/>
  <sheetViews>
    <sheetView tabSelected="1" view="pageBreakPreview" zoomScaleSheetLayoutView="100" zoomScalePageLayoutView="0" workbookViewId="0" topLeftCell="A1">
      <selection activeCell="T1" sqref="T1:U16384"/>
    </sheetView>
  </sheetViews>
  <sheetFormatPr defaultColWidth="9.00390625" defaultRowHeight="12.75"/>
  <cols>
    <col min="1" max="1" width="11.625" style="287" customWidth="1"/>
    <col min="2" max="2" width="68.375" style="287" customWidth="1"/>
    <col min="3" max="3" width="5.375" style="287" customWidth="1"/>
    <col min="4" max="5" width="5.75390625" style="287" customWidth="1"/>
    <col min="6" max="6" width="5.25390625" style="287" customWidth="1"/>
    <col min="7" max="7" width="6.75390625" style="287" customWidth="1"/>
    <col min="8" max="8" width="8.625" style="287" customWidth="1"/>
    <col min="9" max="10" width="7.875" style="287" customWidth="1"/>
    <col min="11" max="11" width="7.25390625" style="287" customWidth="1"/>
    <col min="12" max="12" width="7.75390625" style="287" customWidth="1"/>
    <col min="13" max="13" width="8.25390625" style="287" customWidth="1"/>
    <col min="14" max="14" width="6.625" style="287" hidden="1" customWidth="1"/>
    <col min="15" max="15" width="6.75390625" style="287" hidden="1" customWidth="1"/>
    <col min="16" max="16" width="6.375" style="291" hidden="1" customWidth="1"/>
    <col min="17" max="18" width="7.625" style="287" customWidth="1"/>
    <col min="19" max="19" width="8.125" style="288" customWidth="1"/>
    <col min="20" max="21" width="9.125" style="13" hidden="1" customWidth="1"/>
    <col min="22" max="23" width="9.125" style="13" customWidth="1"/>
    <col min="24" max="24" width="10.625" style="13" bestFit="1" customWidth="1"/>
  </cols>
  <sheetData>
    <row r="1" spans="1:26" s="75" customFormat="1" ht="19.5" customHeight="1" thickBot="1">
      <c r="A1" s="514" t="s">
        <v>261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56" t="s">
        <v>13</v>
      </c>
      <c r="B2" s="535" t="s">
        <v>10</v>
      </c>
      <c r="C2" s="516" t="s">
        <v>168</v>
      </c>
      <c r="D2" s="559"/>
      <c r="E2" s="516" t="s">
        <v>160</v>
      </c>
      <c r="F2" s="533"/>
      <c r="G2" s="530" t="s">
        <v>20</v>
      </c>
      <c r="H2" s="544" t="s">
        <v>2</v>
      </c>
      <c r="I2" s="516"/>
      <c r="J2" s="516"/>
      <c r="K2" s="516"/>
      <c r="L2" s="516"/>
      <c r="M2" s="521" t="s">
        <v>147</v>
      </c>
      <c r="N2" s="516" t="s">
        <v>146</v>
      </c>
      <c r="O2" s="516"/>
      <c r="P2" s="533"/>
      <c r="Q2" s="515" t="s">
        <v>50</v>
      </c>
      <c r="R2" s="516"/>
      <c r="S2" s="517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57"/>
      <c r="B3" s="526"/>
      <c r="C3" s="560"/>
      <c r="D3" s="560"/>
      <c r="E3" s="519"/>
      <c r="F3" s="534"/>
      <c r="G3" s="531"/>
      <c r="H3" s="524" t="s">
        <v>3</v>
      </c>
      <c r="I3" s="526" t="s">
        <v>4</v>
      </c>
      <c r="J3" s="526"/>
      <c r="K3" s="526"/>
      <c r="L3" s="526"/>
      <c r="M3" s="522"/>
      <c r="N3" s="519"/>
      <c r="O3" s="519"/>
      <c r="P3" s="534"/>
      <c r="Q3" s="518"/>
      <c r="R3" s="519"/>
      <c r="S3" s="520"/>
      <c r="T3" s="76"/>
      <c r="U3" s="76"/>
      <c r="V3" s="76"/>
      <c r="W3" s="76"/>
      <c r="X3" s="76"/>
      <c r="Y3" s="76"/>
    </row>
    <row r="4" spans="1:24" s="75" customFormat="1" ht="17.25" customHeight="1">
      <c r="A4" s="557"/>
      <c r="B4" s="526"/>
      <c r="C4" s="522" t="s">
        <v>5</v>
      </c>
      <c r="D4" s="522" t="s">
        <v>6</v>
      </c>
      <c r="E4" s="540" t="s">
        <v>161</v>
      </c>
      <c r="F4" s="528" t="s">
        <v>162</v>
      </c>
      <c r="G4" s="531"/>
      <c r="H4" s="524"/>
      <c r="I4" s="522" t="s">
        <v>1</v>
      </c>
      <c r="J4" s="522" t="s">
        <v>7</v>
      </c>
      <c r="K4" s="522" t="s">
        <v>8</v>
      </c>
      <c r="L4" s="522" t="s">
        <v>9</v>
      </c>
      <c r="M4" s="522"/>
      <c r="N4" s="526" t="s">
        <v>151</v>
      </c>
      <c r="O4" s="526"/>
      <c r="P4" s="527"/>
      <c r="Q4" s="542" t="s">
        <v>151</v>
      </c>
      <c r="R4" s="543"/>
      <c r="S4" s="247" t="s">
        <v>186</v>
      </c>
      <c r="T4" s="74"/>
      <c r="U4" s="74"/>
      <c r="V4" s="74"/>
      <c r="W4" s="74"/>
      <c r="X4" s="74"/>
    </row>
    <row r="5" spans="1:24" s="75" customFormat="1" ht="16.5" customHeight="1">
      <c r="A5" s="557"/>
      <c r="B5" s="526"/>
      <c r="C5" s="522"/>
      <c r="D5" s="522"/>
      <c r="E5" s="540"/>
      <c r="F5" s="528"/>
      <c r="G5" s="531"/>
      <c r="H5" s="524"/>
      <c r="I5" s="522"/>
      <c r="J5" s="522"/>
      <c r="K5" s="522"/>
      <c r="L5" s="522"/>
      <c r="M5" s="522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48">
        <v>3</v>
      </c>
      <c r="T5" s="74"/>
      <c r="U5" s="74"/>
      <c r="V5" s="74"/>
      <c r="W5" s="74"/>
      <c r="X5" s="74"/>
    </row>
    <row r="6" spans="1:24" s="75" customFormat="1" ht="8.25" customHeight="1" hidden="1">
      <c r="A6" s="557"/>
      <c r="B6" s="526"/>
      <c r="C6" s="522"/>
      <c r="D6" s="522"/>
      <c r="E6" s="540"/>
      <c r="F6" s="528"/>
      <c r="G6" s="531"/>
      <c r="H6" s="524"/>
      <c r="I6" s="522"/>
      <c r="J6" s="522"/>
      <c r="K6" s="522"/>
      <c r="L6" s="522"/>
      <c r="M6" s="522"/>
      <c r="N6" s="87"/>
      <c r="O6" s="87"/>
      <c r="P6" s="88"/>
      <c r="Q6" s="89"/>
      <c r="R6" s="87"/>
      <c r="S6" s="249"/>
      <c r="T6" s="74"/>
      <c r="U6" s="74"/>
      <c r="V6" s="74"/>
      <c r="W6" s="74"/>
      <c r="X6" s="74"/>
    </row>
    <row r="7" spans="1:24" s="75" customFormat="1" ht="21.75" customHeight="1" thickBot="1">
      <c r="A7" s="558"/>
      <c r="B7" s="536"/>
      <c r="C7" s="523"/>
      <c r="D7" s="523"/>
      <c r="E7" s="541"/>
      <c r="F7" s="529"/>
      <c r="G7" s="532"/>
      <c r="H7" s="525"/>
      <c r="I7" s="523"/>
      <c r="J7" s="523"/>
      <c r="K7" s="523"/>
      <c r="L7" s="523"/>
      <c r="M7" s="523"/>
      <c r="N7" s="110">
        <v>18</v>
      </c>
      <c r="O7" s="110">
        <v>11</v>
      </c>
      <c r="P7" s="111">
        <v>11</v>
      </c>
      <c r="Q7" s="112">
        <v>15</v>
      </c>
      <c r="R7" s="110">
        <v>18</v>
      </c>
      <c r="S7" s="250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8">
        <v>1</v>
      </c>
      <c r="B8" s="109">
        <v>2</v>
      </c>
      <c r="C8" s="109">
        <v>3</v>
      </c>
      <c r="D8" s="109">
        <v>4</v>
      </c>
      <c r="E8" s="109">
        <v>5</v>
      </c>
      <c r="F8" s="181">
        <v>6</v>
      </c>
      <c r="G8" s="183">
        <v>7</v>
      </c>
      <c r="H8" s="182">
        <v>8</v>
      </c>
      <c r="I8" s="109">
        <v>9</v>
      </c>
      <c r="J8" s="109">
        <v>10</v>
      </c>
      <c r="K8" s="109">
        <v>11</v>
      </c>
      <c r="L8" s="109">
        <v>12</v>
      </c>
      <c r="M8" s="109">
        <v>13</v>
      </c>
      <c r="N8" s="109">
        <v>27</v>
      </c>
      <c r="O8" s="109">
        <v>28</v>
      </c>
      <c r="P8" s="268">
        <v>29</v>
      </c>
      <c r="Q8" s="108">
        <v>27</v>
      </c>
      <c r="R8" s="109">
        <v>28</v>
      </c>
      <c r="S8" s="269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51" t="s">
        <v>174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3"/>
      <c r="T9" s="209"/>
      <c r="U9" s="209"/>
      <c r="V9" s="209"/>
      <c r="W9" s="209"/>
      <c r="X9" s="209"/>
    </row>
    <row r="10" spans="1:24" s="75" customFormat="1" ht="19.5" customHeight="1" thickBot="1">
      <c r="A10" s="537" t="s">
        <v>192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9"/>
      <c r="T10" s="74"/>
      <c r="U10" s="74"/>
      <c r="V10" s="74"/>
      <c r="W10" s="74"/>
      <c r="X10" s="74"/>
    </row>
    <row r="11" spans="1:24" s="153" customFormat="1" ht="19.5" customHeight="1">
      <c r="A11" s="126" t="s">
        <v>175</v>
      </c>
      <c r="B11" s="334" t="s">
        <v>23</v>
      </c>
      <c r="C11" s="166"/>
      <c r="D11" s="231">
        <v>1</v>
      </c>
      <c r="E11" s="231"/>
      <c r="F11" s="243"/>
      <c r="G11" s="189">
        <v>3</v>
      </c>
      <c r="H11" s="120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100">
        <v>2</v>
      </c>
      <c r="R11" s="242"/>
      <c r="S11" s="243"/>
      <c r="T11" s="210" t="s">
        <v>271</v>
      </c>
      <c r="U11" s="210"/>
      <c r="V11" s="210"/>
      <c r="W11" s="210"/>
      <c r="X11" s="210"/>
    </row>
    <row r="12" spans="1:24" s="153" customFormat="1" ht="19.5" customHeight="1">
      <c r="A12" s="126" t="s">
        <v>176</v>
      </c>
      <c r="B12" s="333" t="s">
        <v>232</v>
      </c>
      <c r="C12" s="162"/>
      <c r="D12" s="158">
        <v>1</v>
      </c>
      <c r="E12" s="158"/>
      <c r="F12" s="335"/>
      <c r="G12" s="193">
        <v>3</v>
      </c>
      <c r="H12" s="100">
        <f>G12*30</f>
        <v>90</v>
      </c>
      <c r="I12" s="158">
        <f>J12+L12</f>
        <v>30</v>
      </c>
      <c r="J12" s="158">
        <v>20</v>
      </c>
      <c r="K12" s="158"/>
      <c r="L12" s="158">
        <v>10</v>
      </c>
      <c r="M12" s="245">
        <f>H12-I12</f>
        <v>60</v>
      </c>
      <c r="N12" s="220"/>
      <c r="O12" s="83"/>
      <c r="P12" s="105"/>
      <c r="Q12" s="292">
        <v>2</v>
      </c>
      <c r="R12" s="83"/>
      <c r="S12" s="244"/>
      <c r="T12" s="210" t="s">
        <v>273</v>
      </c>
      <c r="U12" s="210"/>
      <c r="V12" s="210"/>
      <c r="W12" s="210"/>
      <c r="X12" s="210"/>
    </row>
    <row r="13" spans="1:24" s="153" customFormat="1" ht="19.5" customHeight="1">
      <c r="A13" s="126" t="s">
        <v>177</v>
      </c>
      <c r="B13" s="333" t="s">
        <v>224</v>
      </c>
      <c r="C13" s="336"/>
      <c r="D13" s="307">
        <v>2</v>
      </c>
      <c r="E13" s="307"/>
      <c r="F13" s="337"/>
      <c r="G13" s="193">
        <v>3</v>
      </c>
      <c r="H13" s="100">
        <f>G13*30</f>
        <v>90</v>
      </c>
      <c r="I13" s="158">
        <f>J13+L13</f>
        <v>36</v>
      </c>
      <c r="J13" s="158">
        <v>18</v>
      </c>
      <c r="K13" s="158"/>
      <c r="L13" s="158">
        <v>18</v>
      </c>
      <c r="M13" s="245">
        <f>H13-I13</f>
        <v>54</v>
      </c>
      <c r="N13" s="220"/>
      <c r="O13" s="83"/>
      <c r="P13" s="105"/>
      <c r="Q13" s="292"/>
      <c r="R13" s="83">
        <v>2</v>
      </c>
      <c r="S13" s="244"/>
      <c r="T13" s="210" t="s">
        <v>273</v>
      </c>
      <c r="U13" s="210"/>
      <c r="V13" s="210"/>
      <c r="W13" s="210"/>
      <c r="X13" s="210"/>
    </row>
    <row r="14" spans="1:24" s="153" customFormat="1" ht="19.5" customHeight="1" thickBot="1">
      <c r="A14" s="126" t="s">
        <v>234</v>
      </c>
      <c r="B14" s="147" t="s">
        <v>172</v>
      </c>
      <c r="C14" s="336">
        <v>1</v>
      </c>
      <c r="D14" s="307"/>
      <c r="E14" s="307"/>
      <c r="F14" s="337"/>
      <c r="G14" s="193">
        <v>3</v>
      </c>
      <c r="H14" s="100">
        <f>G14*30</f>
        <v>90</v>
      </c>
      <c r="I14" s="158">
        <f>J14+L14</f>
        <v>30</v>
      </c>
      <c r="J14" s="158">
        <v>15</v>
      </c>
      <c r="K14" s="158"/>
      <c r="L14" s="158">
        <v>15</v>
      </c>
      <c r="M14" s="245">
        <f>H14-I14</f>
        <v>60</v>
      </c>
      <c r="N14" s="220"/>
      <c r="O14" s="83"/>
      <c r="P14" s="105"/>
      <c r="Q14" s="292">
        <v>2</v>
      </c>
      <c r="R14" s="83"/>
      <c r="S14" s="244"/>
      <c r="T14" s="210" t="s">
        <v>272</v>
      </c>
      <c r="U14" s="210"/>
      <c r="V14" s="210"/>
      <c r="W14" s="210"/>
      <c r="X14" s="210"/>
    </row>
    <row r="15" spans="1:24" s="75" customFormat="1" ht="19.5" customHeight="1" thickBot="1">
      <c r="A15" s="554" t="s">
        <v>193</v>
      </c>
      <c r="B15" s="555"/>
      <c r="C15" s="146"/>
      <c r="D15" s="131"/>
      <c r="E15" s="131"/>
      <c r="F15" s="185"/>
      <c r="G15" s="224">
        <f aca="true" t="shared" si="0" ref="G15:S15">SUM(G11:G14)</f>
        <v>12</v>
      </c>
      <c r="H15" s="226">
        <f t="shared" si="0"/>
        <v>360</v>
      </c>
      <c r="I15" s="227">
        <f t="shared" si="0"/>
        <v>126</v>
      </c>
      <c r="J15" s="227">
        <f t="shared" si="0"/>
        <v>53</v>
      </c>
      <c r="K15" s="227">
        <f t="shared" si="0"/>
        <v>0</v>
      </c>
      <c r="L15" s="227">
        <f t="shared" si="0"/>
        <v>73</v>
      </c>
      <c r="M15" s="97">
        <f t="shared" si="0"/>
        <v>234</v>
      </c>
      <c r="N15" s="225">
        <f t="shared" si="0"/>
        <v>0</v>
      </c>
      <c r="O15" s="141">
        <f t="shared" si="0"/>
        <v>0</v>
      </c>
      <c r="P15" s="214">
        <f t="shared" si="0"/>
        <v>0</v>
      </c>
      <c r="Q15" s="226">
        <f t="shared" si="0"/>
        <v>6</v>
      </c>
      <c r="R15" s="227">
        <f t="shared" si="0"/>
        <v>2</v>
      </c>
      <c r="S15" s="97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47" t="s">
        <v>194</v>
      </c>
      <c r="B16" s="548"/>
      <c r="C16" s="548"/>
      <c r="D16" s="548"/>
      <c r="E16" s="548"/>
      <c r="F16" s="548"/>
      <c r="G16" s="548"/>
      <c r="H16" s="549"/>
      <c r="I16" s="549"/>
      <c r="J16" s="549"/>
      <c r="K16" s="549"/>
      <c r="L16" s="549"/>
      <c r="M16" s="549"/>
      <c r="N16" s="548"/>
      <c r="O16" s="548"/>
      <c r="P16" s="548"/>
      <c r="Q16" s="549"/>
      <c r="R16" s="549"/>
      <c r="S16" s="550"/>
      <c r="T16" s="74"/>
      <c r="U16" s="74"/>
      <c r="V16" s="74"/>
      <c r="W16" s="74"/>
      <c r="X16" s="74"/>
    </row>
    <row r="17" spans="1:24" s="75" customFormat="1" ht="19.5" customHeight="1">
      <c r="A17" s="296" t="s">
        <v>163</v>
      </c>
      <c r="B17" s="163" t="s">
        <v>196</v>
      </c>
      <c r="C17" s="120">
        <v>1</v>
      </c>
      <c r="D17" s="82"/>
      <c r="E17" s="82"/>
      <c r="F17" s="94"/>
      <c r="G17" s="189">
        <v>5.5</v>
      </c>
      <c r="H17" s="119">
        <f aca="true" t="shared" si="1" ref="H17:H22">G17*30</f>
        <v>165</v>
      </c>
      <c r="I17" s="90">
        <f>SUM(J17:L17)</f>
        <v>60</v>
      </c>
      <c r="J17" s="90">
        <v>30</v>
      </c>
      <c r="K17" s="90"/>
      <c r="L17" s="90">
        <v>30</v>
      </c>
      <c r="M17" s="90">
        <f aca="true" t="shared" si="2" ref="M17:M22">H17-I17</f>
        <v>105</v>
      </c>
      <c r="N17" s="91"/>
      <c r="O17" s="91"/>
      <c r="P17" s="92" t="e">
        <f>G17/P3</f>
        <v>#DIV/0!</v>
      </c>
      <c r="Q17" s="162">
        <v>4</v>
      </c>
      <c r="R17" s="158"/>
      <c r="S17" s="245"/>
      <c r="T17" s="74"/>
      <c r="U17" s="74"/>
      <c r="V17" s="74"/>
      <c r="W17" s="74"/>
      <c r="X17" s="74"/>
    </row>
    <row r="18" spans="1:24" s="75" customFormat="1" ht="19.5" customHeight="1">
      <c r="A18" s="295" t="s">
        <v>166</v>
      </c>
      <c r="B18" s="293" t="s">
        <v>244</v>
      </c>
      <c r="C18" s="156"/>
      <c r="D18" s="90">
        <v>1</v>
      </c>
      <c r="E18" s="90"/>
      <c r="F18" s="184"/>
      <c r="G18" s="189">
        <v>3.5</v>
      </c>
      <c r="H18" s="119">
        <f t="shared" si="1"/>
        <v>105</v>
      </c>
      <c r="I18" s="90">
        <f>SUM(J18:L18)</f>
        <v>45</v>
      </c>
      <c r="J18" s="90">
        <v>30</v>
      </c>
      <c r="K18" s="90"/>
      <c r="L18" s="90">
        <v>15</v>
      </c>
      <c r="M18" s="90">
        <f t="shared" si="2"/>
        <v>60</v>
      </c>
      <c r="N18" s="91"/>
      <c r="O18" s="91"/>
      <c r="P18" s="92" t="e">
        <f>G18/P3</f>
        <v>#DIV/0!</v>
      </c>
      <c r="Q18" s="162">
        <v>3</v>
      </c>
      <c r="R18" s="158"/>
      <c r="S18" s="245"/>
      <c r="T18" s="74"/>
      <c r="U18" s="74"/>
      <c r="V18" s="74"/>
      <c r="W18" s="74"/>
      <c r="X18" s="74"/>
    </row>
    <row r="19" spans="1:24" s="153" customFormat="1" ht="19.5" customHeight="1">
      <c r="A19" s="161" t="s">
        <v>167</v>
      </c>
      <c r="B19" s="155" t="s">
        <v>226</v>
      </c>
      <c r="C19" s="156">
        <v>1</v>
      </c>
      <c r="D19" s="90"/>
      <c r="E19" s="90"/>
      <c r="F19" s="184"/>
      <c r="G19" s="187">
        <v>3.5</v>
      </c>
      <c r="H19" s="119">
        <f t="shared" si="1"/>
        <v>105</v>
      </c>
      <c r="I19" s="90">
        <f>SUM(J19:L19)</f>
        <v>45</v>
      </c>
      <c r="J19" s="90">
        <v>30</v>
      </c>
      <c r="K19" s="90">
        <v>15</v>
      </c>
      <c r="L19" s="90"/>
      <c r="M19" s="90">
        <f t="shared" si="2"/>
        <v>60</v>
      </c>
      <c r="N19" s="91"/>
      <c r="O19" s="91"/>
      <c r="P19" s="92">
        <f>G19/11</f>
        <v>0.3181818181818182</v>
      </c>
      <c r="Q19" s="261">
        <v>3</v>
      </c>
      <c r="R19" s="262"/>
      <c r="S19" s="294"/>
      <c r="T19" s="210" t="s">
        <v>269</v>
      </c>
      <c r="U19" s="210"/>
      <c r="V19" s="210"/>
      <c r="W19" s="210"/>
      <c r="X19" s="210"/>
    </row>
    <row r="20" spans="1:24" s="153" customFormat="1" ht="19.5" customHeight="1">
      <c r="A20" s="161" t="s">
        <v>178</v>
      </c>
      <c r="B20" s="293" t="s">
        <v>245</v>
      </c>
      <c r="C20" s="156">
        <v>2</v>
      </c>
      <c r="D20" s="90"/>
      <c r="E20" s="90"/>
      <c r="F20" s="184"/>
      <c r="G20" s="189">
        <v>3.5</v>
      </c>
      <c r="H20" s="119">
        <f t="shared" si="1"/>
        <v>105</v>
      </c>
      <c r="I20" s="90">
        <f>SUM(J20:L20)</f>
        <v>54</v>
      </c>
      <c r="J20" s="90">
        <v>18</v>
      </c>
      <c r="K20" s="90">
        <v>36</v>
      </c>
      <c r="L20" s="90"/>
      <c r="M20" s="90">
        <f t="shared" si="2"/>
        <v>51</v>
      </c>
      <c r="N20" s="91"/>
      <c r="O20" s="91"/>
      <c r="P20" s="92">
        <f>G20/P5</f>
        <v>1.1666666666666667</v>
      </c>
      <c r="Q20" s="162"/>
      <c r="R20" s="158">
        <v>3</v>
      </c>
      <c r="S20" s="294"/>
      <c r="T20" s="210" t="s">
        <v>270</v>
      </c>
      <c r="U20" s="210"/>
      <c r="V20" s="210"/>
      <c r="W20" s="210"/>
      <c r="X20" s="210"/>
    </row>
    <row r="21" spans="1:24" s="154" customFormat="1" ht="19.5" customHeight="1">
      <c r="A21" s="161" t="s">
        <v>227</v>
      </c>
      <c r="B21" s="155" t="s">
        <v>242</v>
      </c>
      <c r="C21" s="120">
        <v>1</v>
      </c>
      <c r="D21" s="82"/>
      <c r="E21" s="82"/>
      <c r="F21" s="94"/>
      <c r="G21" s="189">
        <v>5.5</v>
      </c>
      <c r="H21" s="119">
        <f t="shared" si="1"/>
        <v>165</v>
      </c>
      <c r="I21" s="90">
        <f>SUM(J21:L21)</f>
        <v>60</v>
      </c>
      <c r="J21" s="90">
        <v>30</v>
      </c>
      <c r="K21" s="90">
        <v>30</v>
      </c>
      <c r="L21" s="90"/>
      <c r="M21" s="90">
        <f t="shared" si="2"/>
        <v>105</v>
      </c>
      <c r="N21" s="91">
        <f>G21/N7</f>
        <v>0.3055555555555556</v>
      </c>
      <c r="O21" s="91"/>
      <c r="P21" s="92"/>
      <c r="Q21" s="162">
        <v>4</v>
      </c>
      <c r="R21" s="158"/>
      <c r="S21" s="245"/>
      <c r="T21" s="211"/>
      <c r="U21" s="211"/>
      <c r="V21" s="211"/>
      <c r="W21" s="211"/>
      <c r="X21" s="211"/>
    </row>
    <row r="22" spans="1:24" s="154" customFormat="1" ht="19.5" customHeight="1" thickBot="1">
      <c r="A22" s="161" t="s">
        <v>228</v>
      </c>
      <c r="B22" s="147" t="s">
        <v>243</v>
      </c>
      <c r="C22" s="120"/>
      <c r="D22" s="82"/>
      <c r="E22" s="82">
        <v>2</v>
      </c>
      <c r="F22" s="94"/>
      <c r="G22" s="189">
        <v>1</v>
      </c>
      <c r="H22" s="167">
        <f t="shared" si="1"/>
        <v>30</v>
      </c>
      <c r="I22" s="113">
        <v>18</v>
      </c>
      <c r="J22" s="113"/>
      <c r="K22" s="113"/>
      <c r="L22" s="113">
        <v>18</v>
      </c>
      <c r="M22" s="113">
        <f t="shared" si="2"/>
        <v>12</v>
      </c>
      <c r="N22" s="91"/>
      <c r="O22" s="91">
        <f>G22/11</f>
        <v>0.09090909090909091</v>
      </c>
      <c r="P22" s="92"/>
      <c r="Q22" s="251"/>
      <c r="R22" s="252">
        <v>1</v>
      </c>
      <c r="S22" s="253"/>
      <c r="T22" s="211"/>
      <c r="U22" s="211"/>
      <c r="V22" s="211"/>
      <c r="W22" s="211"/>
      <c r="X22" s="211"/>
    </row>
    <row r="23" spans="1:24" s="75" customFormat="1" ht="19.5" customHeight="1" thickBot="1">
      <c r="A23" s="554" t="s">
        <v>198</v>
      </c>
      <c r="B23" s="555"/>
      <c r="C23" s="148"/>
      <c r="D23" s="114"/>
      <c r="E23" s="114"/>
      <c r="F23" s="174"/>
      <c r="G23" s="224">
        <f>SUM(G17:G22)</f>
        <v>22.5</v>
      </c>
      <c r="H23" s="258">
        <f>G23*30</f>
        <v>675</v>
      </c>
      <c r="I23" s="227">
        <f aca="true" t="shared" si="3" ref="I23:P23">SUM(I19:I22)</f>
        <v>177</v>
      </c>
      <c r="J23" s="227">
        <f t="shared" si="3"/>
        <v>78</v>
      </c>
      <c r="K23" s="227">
        <f t="shared" si="3"/>
        <v>81</v>
      </c>
      <c r="L23" s="227">
        <f t="shared" si="3"/>
        <v>18</v>
      </c>
      <c r="M23" s="97">
        <f t="shared" si="3"/>
        <v>228</v>
      </c>
      <c r="N23" s="196">
        <f t="shared" si="3"/>
        <v>0.3055555555555556</v>
      </c>
      <c r="O23" s="97">
        <f t="shared" si="3"/>
        <v>0.09090909090909091</v>
      </c>
      <c r="P23" s="208">
        <f t="shared" si="3"/>
        <v>1.4848484848484849</v>
      </c>
      <c r="Q23" s="226">
        <f>SUM(Q17:Q22)</f>
        <v>14</v>
      </c>
      <c r="R23" s="227">
        <f>SUM(R17:R22)</f>
        <v>4</v>
      </c>
      <c r="S23" s="97">
        <f>SUM(S19:S22)</f>
        <v>0</v>
      </c>
      <c r="T23" s="216"/>
      <c r="U23" s="216"/>
      <c r="V23" s="216"/>
      <c r="W23" s="216"/>
      <c r="X23" s="74"/>
    </row>
    <row r="24" spans="1:24" s="75" customFormat="1" ht="19.5" customHeight="1" thickBot="1">
      <c r="A24" s="596" t="s">
        <v>195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8"/>
      <c r="T24" s="74"/>
      <c r="U24" s="74"/>
      <c r="V24" s="74"/>
      <c r="W24" s="74"/>
      <c r="X24" s="74"/>
    </row>
    <row r="25" spans="1:24" s="75" customFormat="1" ht="19.5" customHeight="1">
      <c r="A25" s="160" t="s">
        <v>171</v>
      </c>
      <c r="B25" s="237" t="s">
        <v>152</v>
      </c>
      <c r="C25" s="230"/>
      <c r="D25" s="231"/>
      <c r="E25" s="238"/>
      <c r="F25" s="235"/>
      <c r="G25" s="270">
        <f>G26+G27</f>
        <v>11</v>
      </c>
      <c r="H25" s="166">
        <f>G25*30</f>
        <v>330</v>
      </c>
      <c r="I25" s="323"/>
      <c r="J25" s="323"/>
      <c r="K25" s="323"/>
      <c r="L25" s="323"/>
      <c r="M25" s="324"/>
      <c r="N25" s="239"/>
      <c r="O25" s="240"/>
      <c r="P25" s="241"/>
      <c r="Q25" s="271"/>
      <c r="R25" s="272"/>
      <c r="S25" s="273"/>
      <c r="T25" s="74"/>
      <c r="U25" s="74"/>
      <c r="V25" s="74"/>
      <c r="W25" s="74"/>
      <c r="X25" s="74"/>
    </row>
    <row r="26" spans="1:20" ht="18" customHeight="1">
      <c r="A26" s="161"/>
      <c r="B26" s="316" t="s">
        <v>152</v>
      </c>
      <c r="C26" s="117"/>
      <c r="D26" s="115">
        <v>1</v>
      </c>
      <c r="E26" s="143"/>
      <c r="F26" s="236"/>
      <c r="G26" s="317">
        <v>3</v>
      </c>
      <c r="H26" s="144">
        <f>G26*30</f>
        <v>90</v>
      </c>
      <c r="I26" s="593" t="s">
        <v>229</v>
      </c>
      <c r="J26" s="594"/>
      <c r="K26" s="594"/>
      <c r="L26" s="594"/>
      <c r="M26" s="595"/>
      <c r="N26" s="318"/>
      <c r="O26" s="274"/>
      <c r="P26" s="319"/>
      <c r="Q26" s="320"/>
      <c r="R26" s="321"/>
      <c r="S26" s="322"/>
      <c r="T26" s="211"/>
    </row>
    <row r="27" spans="1:24" s="75" customFormat="1" ht="18" customHeight="1" thickBot="1">
      <c r="A27" s="121"/>
      <c r="B27" s="316" t="s">
        <v>152</v>
      </c>
      <c r="C27" s="122"/>
      <c r="D27" s="124">
        <v>3</v>
      </c>
      <c r="E27" s="124"/>
      <c r="F27" s="140"/>
      <c r="G27" s="265">
        <v>8</v>
      </c>
      <c r="H27" s="144">
        <f>G27*30</f>
        <v>240</v>
      </c>
      <c r="I27" s="593" t="s">
        <v>230</v>
      </c>
      <c r="J27" s="594"/>
      <c r="K27" s="594"/>
      <c r="L27" s="594"/>
      <c r="M27" s="595"/>
      <c r="N27" s="128"/>
      <c r="O27" s="129"/>
      <c r="P27" s="130"/>
      <c r="Q27" s="139"/>
      <c r="R27" s="274"/>
      <c r="S27" s="275"/>
      <c r="T27" s="74"/>
      <c r="U27" s="74"/>
      <c r="V27" s="74"/>
      <c r="W27" s="74"/>
      <c r="X27" s="74"/>
    </row>
    <row r="28" spans="1:24" s="75" customFormat="1" ht="19.5" customHeight="1" thickBot="1">
      <c r="A28" s="569" t="s">
        <v>199</v>
      </c>
      <c r="B28" s="570"/>
      <c r="C28" s="148"/>
      <c r="D28" s="114"/>
      <c r="E28" s="114"/>
      <c r="F28" s="174"/>
      <c r="G28" s="191">
        <f>G26+G27</f>
        <v>11</v>
      </c>
      <c r="H28" s="165">
        <f>H26+H27</f>
        <v>330</v>
      </c>
      <c r="I28" s="175"/>
      <c r="J28" s="175"/>
      <c r="K28" s="175"/>
      <c r="L28" s="175"/>
      <c r="M28" s="176"/>
      <c r="N28" s="177"/>
      <c r="O28" s="178"/>
      <c r="P28" s="179"/>
      <c r="Q28" s="180"/>
      <c r="R28" s="276"/>
      <c r="S28" s="277"/>
      <c r="T28" s="74"/>
      <c r="U28" s="74"/>
      <c r="V28" s="74"/>
      <c r="W28" s="74"/>
      <c r="X28" s="74"/>
    </row>
    <row r="29" spans="1:24" s="78" customFormat="1" ht="19.5" customHeight="1" thickBot="1">
      <c r="A29" s="575" t="s">
        <v>262</v>
      </c>
      <c r="B29" s="583"/>
      <c r="C29" s="583"/>
      <c r="D29" s="583"/>
      <c r="E29" s="583"/>
      <c r="F29" s="583"/>
      <c r="G29" s="583"/>
      <c r="H29" s="599"/>
      <c r="I29" s="599"/>
      <c r="J29" s="599"/>
      <c r="K29" s="599"/>
      <c r="L29" s="599"/>
      <c r="M29" s="599"/>
      <c r="N29" s="583"/>
      <c r="O29" s="583"/>
      <c r="P29" s="583"/>
      <c r="Q29" s="583"/>
      <c r="R29" s="583"/>
      <c r="S29" s="576"/>
      <c r="T29" s="212"/>
      <c r="U29" s="212"/>
      <c r="V29" s="212"/>
      <c r="W29" s="212"/>
      <c r="X29" s="212"/>
    </row>
    <row r="30" spans="1:24" s="75" customFormat="1" ht="19.5" customHeight="1" thickBot="1">
      <c r="A30" s="127" t="s">
        <v>197</v>
      </c>
      <c r="B30" s="150" t="s">
        <v>260</v>
      </c>
      <c r="C30" s="122">
        <v>3</v>
      </c>
      <c r="D30" s="124"/>
      <c r="E30" s="124"/>
      <c r="F30" s="195"/>
      <c r="G30" s="197">
        <v>22</v>
      </c>
      <c r="H30" s="362">
        <f>G30*30</f>
        <v>660</v>
      </c>
      <c r="I30" s="175"/>
      <c r="J30" s="175"/>
      <c r="K30" s="175"/>
      <c r="L30" s="175"/>
      <c r="M30" s="176"/>
      <c r="N30" s="128"/>
      <c r="O30" s="129"/>
      <c r="P30" s="130"/>
      <c r="Q30" s="180"/>
      <c r="R30" s="276"/>
      <c r="S30" s="277"/>
      <c r="T30" s="74"/>
      <c r="U30" s="74"/>
      <c r="V30" s="74"/>
      <c r="W30" s="74"/>
      <c r="X30" s="74"/>
    </row>
    <row r="31" spans="1:24" s="75" customFormat="1" ht="19.5" customHeight="1" thickBot="1">
      <c r="A31" s="569" t="s">
        <v>200</v>
      </c>
      <c r="B31" s="570"/>
      <c r="C31" s="149"/>
      <c r="D31" s="132"/>
      <c r="E31" s="132"/>
      <c r="F31" s="194"/>
      <c r="G31" s="191">
        <f>G30</f>
        <v>22</v>
      </c>
      <c r="H31" s="361">
        <f>H30</f>
        <v>660</v>
      </c>
      <c r="I31" s="199"/>
      <c r="J31" s="359"/>
      <c r="K31" s="359"/>
      <c r="L31" s="359"/>
      <c r="M31" s="360"/>
      <c r="N31" s="133" t="e">
        <f>SUM(N46:N61)</f>
        <v>#REF!</v>
      </c>
      <c r="O31" s="95">
        <f>SUM(O46:O61)</f>
        <v>5</v>
      </c>
      <c r="P31" s="96">
        <f>SUM(P46:P61)</f>
        <v>0</v>
      </c>
      <c r="Q31" s="363"/>
      <c r="R31" s="364"/>
      <c r="S31" s="365"/>
      <c r="T31" s="74"/>
      <c r="U31" s="74"/>
      <c r="V31" s="74"/>
      <c r="W31" s="74"/>
      <c r="X31" s="74"/>
    </row>
    <row r="32" spans="1:24" s="75" customFormat="1" ht="19.5" customHeight="1" thickBot="1">
      <c r="A32" s="575" t="s">
        <v>263</v>
      </c>
      <c r="B32" s="576"/>
      <c r="C32" s="148"/>
      <c r="D32" s="114"/>
      <c r="E32" s="114"/>
      <c r="F32" s="174"/>
      <c r="G32" s="188">
        <f aca="true" t="shared" si="4" ref="G32:S32">G23+G15+G28+G31</f>
        <v>67.5</v>
      </c>
      <c r="H32" s="201">
        <f>G32*30</f>
        <v>2025</v>
      </c>
      <c r="I32" s="97">
        <f t="shared" si="4"/>
        <v>303</v>
      </c>
      <c r="J32" s="97">
        <f t="shared" si="4"/>
        <v>131</v>
      </c>
      <c r="K32" s="97">
        <f t="shared" si="4"/>
        <v>81</v>
      </c>
      <c r="L32" s="97">
        <f t="shared" si="4"/>
        <v>91</v>
      </c>
      <c r="M32" s="97">
        <f t="shared" si="4"/>
        <v>462</v>
      </c>
      <c r="N32" s="97" t="e">
        <f t="shared" si="4"/>
        <v>#REF!</v>
      </c>
      <c r="O32" s="97">
        <f t="shared" si="4"/>
        <v>5.090909090909091</v>
      </c>
      <c r="P32" s="97">
        <f t="shared" si="4"/>
        <v>1.4848484848484849</v>
      </c>
      <c r="Q32" s="188">
        <f t="shared" si="4"/>
        <v>20</v>
      </c>
      <c r="R32" s="97">
        <f t="shared" si="4"/>
        <v>6</v>
      </c>
      <c r="S32" s="97">
        <f t="shared" si="4"/>
        <v>0</v>
      </c>
      <c r="T32" s="74"/>
      <c r="U32" s="74"/>
      <c r="V32" s="74"/>
      <c r="W32" s="74"/>
      <c r="X32" s="74"/>
    </row>
    <row r="33" spans="1:24" s="75" customFormat="1" ht="19.5" customHeight="1" thickBot="1">
      <c r="A33" s="575" t="s">
        <v>164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76"/>
      <c r="T33" s="74"/>
      <c r="U33" s="74"/>
      <c r="V33" s="74"/>
      <c r="W33" s="74"/>
      <c r="X33" s="74"/>
    </row>
    <row r="34" spans="1:24" s="75" customFormat="1" ht="19.5" customHeight="1" thickBot="1">
      <c r="A34" s="551" t="s">
        <v>201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3"/>
      <c r="T34" s="74"/>
      <c r="U34" s="74"/>
      <c r="V34" s="74"/>
      <c r="W34" s="74"/>
      <c r="X34" s="74"/>
    </row>
    <row r="35" spans="1:24" s="77" customFormat="1" ht="19.5" customHeight="1">
      <c r="A35" s="603" t="s">
        <v>211</v>
      </c>
      <c r="B35" s="604"/>
      <c r="C35" s="234"/>
      <c r="D35" s="115">
        <v>2</v>
      </c>
      <c r="E35" s="115"/>
      <c r="F35" s="192"/>
      <c r="G35" s="260">
        <v>3</v>
      </c>
      <c r="H35" s="117">
        <f>G35*30</f>
        <v>90</v>
      </c>
      <c r="I35" s="115">
        <f>L35+J35</f>
        <v>36</v>
      </c>
      <c r="J35" s="115">
        <v>18</v>
      </c>
      <c r="K35" s="115"/>
      <c r="L35" s="115">
        <v>18</v>
      </c>
      <c r="M35" s="115">
        <f>H35-I35</f>
        <v>54</v>
      </c>
      <c r="N35" s="115"/>
      <c r="O35" s="115"/>
      <c r="P35" s="143"/>
      <c r="Q35" s="144"/>
      <c r="R35" s="115">
        <v>2</v>
      </c>
      <c r="S35" s="236"/>
      <c r="T35" s="209"/>
      <c r="U35" s="209"/>
      <c r="V35" s="209"/>
      <c r="W35" s="209"/>
      <c r="X35" s="209"/>
    </row>
    <row r="36" spans="1:24" s="77" customFormat="1" ht="19.5" customHeight="1" thickBot="1">
      <c r="A36" s="605" t="s">
        <v>212</v>
      </c>
      <c r="B36" s="606"/>
      <c r="C36" s="159"/>
      <c r="D36" s="90">
        <v>2</v>
      </c>
      <c r="E36" s="90"/>
      <c r="F36" s="184"/>
      <c r="G36" s="207">
        <v>3</v>
      </c>
      <c r="H36" s="144">
        <f>G36*30</f>
        <v>90</v>
      </c>
      <c r="I36" s="90">
        <f>SUM(J36:L36)</f>
        <v>36</v>
      </c>
      <c r="J36" s="90">
        <v>18</v>
      </c>
      <c r="K36" s="90"/>
      <c r="L36" s="90">
        <v>18</v>
      </c>
      <c r="M36" s="222">
        <f>H36-I36</f>
        <v>54</v>
      </c>
      <c r="N36" s="221" t="e">
        <f>G36/N31</f>
        <v>#REF!</v>
      </c>
      <c r="O36" s="91"/>
      <c r="P36" s="92"/>
      <c r="Q36" s="157"/>
      <c r="R36" s="158">
        <v>2</v>
      </c>
      <c r="S36" s="246"/>
      <c r="T36" s="209"/>
      <c r="U36" s="209"/>
      <c r="V36" s="209"/>
      <c r="W36" s="209"/>
      <c r="X36" s="209"/>
    </row>
    <row r="37" spans="1:24" s="75" customFormat="1" ht="19.5" customHeight="1" thickBot="1">
      <c r="A37" s="569" t="s">
        <v>241</v>
      </c>
      <c r="B37" s="570"/>
      <c r="C37" s="145"/>
      <c r="D37" s="123"/>
      <c r="E37" s="123"/>
      <c r="F37" s="190"/>
      <c r="G37" s="191">
        <f aca="true" t="shared" si="5" ref="G37:S37">SUM(G35:G36)</f>
        <v>6</v>
      </c>
      <c r="H37" s="134">
        <f t="shared" si="5"/>
        <v>180</v>
      </c>
      <c r="I37" s="134">
        <f t="shared" si="5"/>
        <v>72</v>
      </c>
      <c r="J37" s="134">
        <f t="shared" si="5"/>
        <v>36</v>
      </c>
      <c r="K37" s="134">
        <f t="shared" si="5"/>
        <v>0</v>
      </c>
      <c r="L37" s="134">
        <f t="shared" si="5"/>
        <v>36</v>
      </c>
      <c r="M37" s="134">
        <f t="shared" si="5"/>
        <v>108</v>
      </c>
      <c r="N37" s="134" t="e">
        <f t="shared" si="5"/>
        <v>#REF!</v>
      </c>
      <c r="O37" s="134">
        <f t="shared" si="5"/>
        <v>0</v>
      </c>
      <c r="P37" s="134">
        <f t="shared" si="5"/>
        <v>0</v>
      </c>
      <c r="Q37" s="191">
        <f t="shared" si="5"/>
        <v>0</v>
      </c>
      <c r="R37" s="134">
        <f t="shared" si="5"/>
        <v>4</v>
      </c>
      <c r="S37" s="134">
        <f t="shared" si="5"/>
        <v>0</v>
      </c>
      <c r="T37" s="74"/>
      <c r="U37" s="74"/>
      <c r="V37" s="74"/>
      <c r="W37" s="74"/>
      <c r="X37" s="74"/>
    </row>
    <row r="38" spans="1:33" s="75" customFormat="1" ht="19.5" customHeight="1">
      <c r="A38" s="125" t="s">
        <v>205</v>
      </c>
      <c r="B38" s="334" t="s">
        <v>248</v>
      </c>
      <c r="C38" s="166"/>
      <c r="D38" s="231">
        <v>2</v>
      </c>
      <c r="E38" s="231"/>
      <c r="F38" s="347"/>
      <c r="G38" s="348">
        <v>3</v>
      </c>
      <c r="H38" s="120">
        <f aca="true" t="shared" si="6" ref="H38:H43">G38*30</f>
        <v>90</v>
      </c>
      <c r="I38" s="82">
        <v>36</v>
      </c>
      <c r="J38" s="82">
        <v>18</v>
      </c>
      <c r="K38" s="82"/>
      <c r="L38" s="82">
        <v>18</v>
      </c>
      <c r="M38" s="82">
        <f aca="true" t="shared" si="7" ref="M38:M43">H38-I38</f>
        <v>54</v>
      </c>
      <c r="N38" s="82"/>
      <c r="O38" s="82"/>
      <c r="P38" s="94"/>
      <c r="Q38" s="100"/>
      <c r="R38" s="82">
        <v>2</v>
      </c>
      <c r="S38" s="246"/>
      <c r="T38" s="210" t="s">
        <v>274</v>
      </c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33" s="75" customFormat="1" ht="19.5" customHeight="1">
      <c r="A39" s="126" t="s">
        <v>206</v>
      </c>
      <c r="B39" s="346" t="s">
        <v>23</v>
      </c>
      <c r="C39" s="349"/>
      <c r="D39" s="90">
        <v>2</v>
      </c>
      <c r="E39" s="90"/>
      <c r="F39" s="184"/>
      <c r="G39" s="187">
        <v>3</v>
      </c>
      <c r="H39" s="120">
        <f t="shared" si="6"/>
        <v>90</v>
      </c>
      <c r="I39" s="90">
        <f>SUM(J39:L39)</f>
        <v>36</v>
      </c>
      <c r="J39" s="90">
        <v>18</v>
      </c>
      <c r="K39" s="90"/>
      <c r="L39" s="90">
        <v>18</v>
      </c>
      <c r="M39" s="222">
        <f t="shared" si="7"/>
        <v>54</v>
      </c>
      <c r="N39" s="221" t="e">
        <f>G39/#REF!</f>
        <v>#REF!</v>
      </c>
      <c r="O39" s="91"/>
      <c r="P39" s="92"/>
      <c r="Q39" s="228"/>
      <c r="R39" s="158">
        <v>2</v>
      </c>
      <c r="S39" s="246"/>
      <c r="T39" s="210" t="s">
        <v>271</v>
      </c>
      <c r="U39" s="79"/>
      <c r="V39" s="79"/>
      <c r="W39" s="79"/>
      <c r="X39" s="79"/>
      <c r="Y39" s="79"/>
      <c r="Z39" s="79"/>
      <c r="AA39" s="80"/>
      <c r="AB39" s="80"/>
      <c r="AC39" s="80"/>
      <c r="AD39" s="79"/>
      <c r="AE39" s="79"/>
      <c r="AF39" s="79"/>
      <c r="AG39" s="74"/>
    </row>
    <row r="40" spans="1:24" s="75" customFormat="1" ht="19.5" customHeight="1">
      <c r="A40" s="126" t="s">
        <v>207</v>
      </c>
      <c r="B40" s="346" t="s">
        <v>22</v>
      </c>
      <c r="C40" s="100"/>
      <c r="D40" s="82">
        <v>2</v>
      </c>
      <c r="E40" s="82"/>
      <c r="F40" s="105"/>
      <c r="G40" s="189">
        <v>3</v>
      </c>
      <c r="H40" s="120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100"/>
      <c r="R40" s="82">
        <v>2</v>
      </c>
      <c r="S40" s="236"/>
      <c r="T40" s="210" t="s">
        <v>275</v>
      </c>
      <c r="U40" s="74"/>
      <c r="V40" s="74"/>
      <c r="W40" s="74"/>
      <c r="X40" s="74"/>
    </row>
    <row r="41" spans="1:24" s="75" customFormat="1" ht="19.5" customHeight="1">
      <c r="A41" s="126" t="s">
        <v>213</v>
      </c>
      <c r="B41" s="346" t="s">
        <v>48</v>
      </c>
      <c r="C41" s="100"/>
      <c r="D41" s="82">
        <v>2</v>
      </c>
      <c r="E41" s="82"/>
      <c r="F41" s="105"/>
      <c r="G41" s="189">
        <v>3</v>
      </c>
      <c r="H41" s="120">
        <f t="shared" si="6"/>
        <v>90</v>
      </c>
      <c r="I41" s="82">
        <v>36</v>
      </c>
      <c r="J41" s="82">
        <v>18</v>
      </c>
      <c r="K41" s="82"/>
      <c r="L41" s="82">
        <v>18</v>
      </c>
      <c r="M41" s="82">
        <f t="shared" si="7"/>
        <v>54</v>
      </c>
      <c r="N41" s="82"/>
      <c r="O41" s="82"/>
      <c r="P41" s="94"/>
      <c r="Q41" s="100"/>
      <c r="R41" s="82">
        <v>2</v>
      </c>
      <c r="S41" s="236"/>
      <c r="T41" s="210" t="s">
        <v>273</v>
      </c>
      <c r="U41" s="74"/>
      <c r="V41" s="74"/>
      <c r="W41" s="74"/>
      <c r="X41" s="74"/>
    </row>
    <row r="42" spans="1:24" s="75" customFormat="1" ht="19.5" customHeight="1">
      <c r="A42" s="126" t="s">
        <v>254</v>
      </c>
      <c r="B42" s="358" t="s">
        <v>165</v>
      </c>
      <c r="C42" s="349"/>
      <c r="D42" s="90">
        <v>2</v>
      </c>
      <c r="E42" s="90"/>
      <c r="F42" s="184"/>
      <c r="G42" s="187">
        <v>3</v>
      </c>
      <c r="H42" s="120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22">
        <f t="shared" si="7"/>
        <v>54</v>
      </c>
      <c r="N42" s="221" t="e">
        <f>G42/#REF!</f>
        <v>#REF!</v>
      </c>
      <c r="O42" s="91"/>
      <c r="P42" s="92"/>
      <c r="Q42" s="228"/>
      <c r="R42" s="158">
        <v>2</v>
      </c>
      <c r="S42" s="236"/>
      <c r="T42" s="210" t="s">
        <v>276</v>
      </c>
      <c r="U42" s="74"/>
      <c r="V42" s="74"/>
      <c r="W42" s="74"/>
      <c r="X42" s="74"/>
    </row>
    <row r="43" spans="1:24" s="75" customFormat="1" ht="19.5" customHeight="1" thickBot="1">
      <c r="A43" s="126"/>
      <c r="B43" s="366" t="s">
        <v>264</v>
      </c>
      <c r="C43" s="349"/>
      <c r="D43" s="90">
        <v>2</v>
      </c>
      <c r="E43" s="90"/>
      <c r="F43" s="184"/>
      <c r="G43" s="187">
        <v>3</v>
      </c>
      <c r="H43" s="120">
        <f t="shared" si="6"/>
        <v>90</v>
      </c>
      <c r="I43" s="90">
        <f>SUM(J43:L43)</f>
        <v>36</v>
      </c>
      <c r="J43" s="90">
        <v>18</v>
      </c>
      <c r="K43" s="90"/>
      <c r="L43" s="90">
        <v>18</v>
      </c>
      <c r="M43" s="222">
        <f t="shared" si="7"/>
        <v>54</v>
      </c>
      <c r="N43" s="221" t="e">
        <f>G43/#REF!</f>
        <v>#REF!</v>
      </c>
      <c r="O43" s="91"/>
      <c r="P43" s="92"/>
      <c r="Q43" s="228"/>
      <c r="R43" s="158">
        <v>2</v>
      </c>
      <c r="S43" s="246"/>
      <c r="T43" s="210" t="s">
        <v>277</v>
      </c>
      <c r="U43" s="74"/>
      <c r="V43" s="74"/>
      <c r="W43" s="74"/>
      <c r="X43" s="74"/>
    </row>
    <row r="44" spans="1:24" s="75" customFormat="1" ht="19.5" customHeight="1">
      <c r="A44" s="118"/>
      <c r="B44" s="308" t="s">
        <v>240</v>
      </c>
      <c r="C44" s="301"/>
      <c r="D44" s="343" t="s">
        <v>239</v>
      </c>
      <c r="E44" s="302"/>
      <c r="F44" s="313"/>
      <c r="G44" s="314"/>
      <c r="H44" s="230"/>
      <c r="I44" s="302"/>
      <c r="J44" s="302"/>
      <c r="K44" s="302"/>
      <c r="L44" s="302"/>
      <c r="M44" s="302"/>
      <c r="N44" s="309"/>
      <c r="O44" s="309"/>
      <c r="P44" s="310"/>
      <c r="Q44" s="304" t="s">
        <v>43</v>
      </c>
      <c r="R44" s="305" t="s">
        <v>43</v>
      </c>
      <c r="S44" s="235"/>
      <c r="T44" s="74"/>
      <c r="U44" s="74"/>
      <c r="V44" s="74"/>
      <c r="W44" s="74"/>
      <c r="X44" s="74"/>
    </row>
    <row r="45" spans="1:24" s="75" customFormat="1" ht="19.5" customHeight="1" thickBot="1">
      <c r="A45" s="297"/>
      <c r="B45" s="311" t="s">
        <v>238</v>
      </c>
      <c r="C45" s="303"/>
      <c r="D45" s="298"/>
      <c r="E45" s="298"/>
      <c r="F45" s="299"/>
      <c r="G45" s="315"/>
      <c r="H45" s="306"/>
      <c r="I45" s="298"/>
      <c r="J45" s="298"/>
      <c r="K45" s="298"/>
      <c r="L45" s="298"/>
      <c r="M45" s="298"/>
      <c r="N45" s="300"/>
      <c r="O45" s="300"/>
      <c r="P45" s="312"/>
      <c r="Q45" s="254"/>
      <c r="R45" s="255"/>
      <c r="S45" s="256"/>
      <c r="T45" s="74"/>
      <c r="U45" s="74"/>
      <c r="V45" s="74"/>
      <c r="W45" s="74"/>
      <c r="X45" s="74"/>
    </row>
    <row r="46" spans="1:20" ht="19.5" customHeight="1" thickBot="1">
      <c r="A46" s="600" t="s">
        <v>202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2"/>
      <c r="T46" s="81"/>
    </row>
    <row r="47" spans="1:24" s="77" customFormat="1" ht="19.5" customHeight="1">
      <c r="A47" s="579" t="s">
        <v>233</v>
      </c>
      <c r="B47" s="580"/>
      <c r="C47" s="166">
        <v>2</v>
      </c>
      <c r="D47" s="231"/>
      <c r="E47" s="231"/>
      <c r="F47" s="235"/>
      <c r="G47" s="186">
        <v>5.5</v>
      </c>
      <c r="H47" s="266">
        <f>G47*30</f>
        <v>165</v>
      </c>
      <c r="I47" s="231">
        <f>SUM(J47:L47)</f>
        <v>72</v>
      </c>
      <c r="J47" s="231">
        <v>36</v>
      </c>
      <c r="K47" s="231"/>
      <c r="L47" s="231">
        <v>36</v>
      </c>
      <c r="M47" s="231">
        <f>H47-I47</f>
        <v>93</v>
      </c>
      <c r="N47" s="278"/>
      <c r="O47" s="278">
        <f>G47/11</f>
        <v>0.5</v>
      </c>
      <c r="P47" s="279"/>
      <c r="Q47" s="232"/>
      <c r="R47" s="233">
        <v>4</v>
      </c>
      <c r="S47" s="235"/>
      <c r="T47" s="209"/>
      <c r="U47" s="209"/>
      <c r="V47" s="209"/>
      <c r="W47" s="209"/>
      <c r="X47" s="209"/>
    </row>
    <row r="48" spans="1:24" s="77" customFormat="1" ht="19.5" customHeight="1">
      <c r="A48" s="577" t="s">
        <v>235</v>
      </c>
      <c r="B48" s="578"/>
      <c r="C48" s="144">
        <v>2</v>
      </c>
      <c r="D48" s="115"/>
      <c r="E48" s="115"/>
      <c r="F48" s="236"/>
      <c r="G48" s="193">
        <v>5.5</v>
      </c>
      <c r="H48" s="117">
        <f>G48*30</f>
        <v>165</v>
      </c>
      <c r="I48" s="115">
        <f>SUM(J48:L48)</f>
        <v>72</v>
      </c>
      <c r="J48" s="115">
        <v>36</v>
      </c>
      <c r="K48" s="115"/>
      <c r="L48" s="115">
        <v>36</v>
      </c>
      <c r="M48" s="115">
        <f>H48-I48</f>
        <v>93</v>
      </c>
      <c r="N48" s="116" t="e">
        <f>G48/#REF!</f>
        <v>#REF!</v>
      </c>
      <c r="O48" s="116"/>
      <c r="P48" s="151"/>
      <c r="Q48" s="218"/>
      <c r="R48" s="219">
        <v>4</v>
      </c>
      <c r="S48" s="236"/>
      <c r="T48" s="209"/>
      <c r="U48" s="209"/>
      <c r="V48" s="209" t="s">
        <v>14</v>
      </c>
      <c r="W48" s="209"/>
      <c r="X48" s="209"/>
    </row>
    <row r="49" spans="1:24" s="77" customFormat="1" ht="19.5" customHeight="1" thickBot="1">
      <c r="A49" s="545" t="s">
        <v>236</v>
      </c>
      <c r="B49" s="546"/>
      <c r="C49" s="144">
        <v>2</v>
      </c>
      <c r="D49" s="115"/>
      <c r="E49" s="115"/>
      <c r="F49" s="236"/>
      <c r="G49" s="193">
        <v>5.5</v>
      </c>
      <c r="H49" s="122">
        <f>G49*30</f>
        <v>165</v>
      </c>
      <c r="I49" s="124">
        <f>SUM(J49:L49)</f>
        <v>72</v>
      </c>
      <c r="J49" s="124">
        <v>36</v>
      </c>
      <c r="K49" s="124"/>
      <c r="L49" s="124">
        <v>36</v>
      </c>
      <c r="M49" s="124">
        <f>H49-I49</f>
        <v>93</v>
      </c>
      <c r="N49" s="116" t="e">
        <f>G49/#REF!</f>
        <v>#REF!</v>
      </c>
      <c r="O49" s="116"/>
      <c r="P49" s="151"/>
      <c r="Q49" s="218"/>
      <c r="R49" s="219">
        <v>4</v>
      </c>
      <c r="S49" s="236"/>
      <c r="T49" s="209"/>
      <c r="U49" s="209"/>
      <c r="V49" s="209"/>
      <c r="W49" s="209"/>
      <c r="X49" s="209"/>
    </row>
    <row r="50" spans="1:24" s="75" customFormat="1" ht="19.5" customHeight="1" thickBot="1">
      <c r="A50" s="581" t="s">
        <v>203</v>
      </c>
      <c r="B50" s="582"/>
      <c r="C50" s="280"/>
      <c r="D50" s="281"/>
      <c r="E50" s="281"/>
      <c r="F50" s="282"/>
      <c r="G50" s="283">
        <f aca="true" t="shared" si="8" ref="G50:S50">SUM(G47:G49)</f>
        <v>16.5</v>
      </c>
      <c r="H50" s="258">
        <f>G50*30</f>
        <v>495</v>
      </c>
      <c r="I50" s="285">
        <f t="shared" si="8"/>
        <v>216</v>
      </c>
      <c r="J50" s="285">
        <f t="shared" si="8"/>
        <v>108</v>
      </c>
      <c r="K50" s="285">
        <f t="shared" si="8"/>
        <v>0</v>
      </c>
      <c r="L50" s="285">
        <f t="shared" si="8"/>
        <v>108</v>
      </c>
      <c r="M50" s="286">
        <f t="shared" si="8"/>
        <v>279</v>
      </c>
      <c r="N50" s="340" t="e">
        <f t="shared" si="8"/>
        <v>#REF!</v>
      </c>
      <c r="O50" s="341">
        <f t="shared" si="8"/>
        <v>0.5</v>
      </c>
      <c r="P50" s="342">
        <f t="shared" si="8"/>
        <v>0</v>
      </c>
      <c r="Q50" s="284">
        <f t="shared" si="8"/>
        <v>0</v>
      </c>
      <c r="R50" s="285">
        <f t="shared" si="8"/>
        <v>12</v>
      </c>
      <c r="S50" s="286">
        <f t="shared" si="8"/>
        <v>0</v>
      </c>
      <c r="T50" s="74"/>
      <c r="U50" s="74"/>
      <c r="V50" s="74"/>
      <c r="W50" s="74"/>
      <c r="X50" s="74"/>
    </row>
    <row r="51" spans="1:24" s="153" customFormat="1" ht="19.5" customHeight="1">
      <c r="A51" s="125" t="s">
        <v>237</v>
      </c>
      <c r="B51" s="229" t="s">
        <v>265</v>
      </c>
      <c r="C51" s="117">
        <v>2</v>
      </c>
      <c r="D51" s="115"/>
      <c r="E51" s="115"/>
      <c r="F51" s="215"/>
      <c r="G51" s="193">
        <v>5.5</v>
      </c>
      <c r="H51" s="117">
        <f aca="true" t="shared" si="9" ref="H51:H58">G51*30</f>
        <v>165</v>
      </c>
      <c r="I51" s="115">
        <f aca="true" t="shared" si="10" ref="I51:I58">SUM(J51:L51)</f>
        <v>72</v>
      </c>
      <c r="J51" s="115">
        <v>36</v>
      </c>
      <c r="K51" s="115"/>
      <c r="L51" s="115">
        <v>36</v>
      </c>
      <c r="M51" s="115">
        <f aca="true" t="shared" si="11" ref="M51:M58">H51-I51</f>
        <v>93</v>
      </c>
      <c r="N51" s="217"/>
      <c r="O51" s="217">
        <f>G51/11</f>
        <v>0.5</v>
      </c>
      <c r="P51" s="151"/>
      <c r="Q51" s="261"/>
      <c r="R51" s="350">
        <v>4</v>
      </c>
      <c r="S51" s="338"/>
      <c r="T51" s="210"/>
      <c r="U51" s="210"/>
      <c r="V51" s="210"/>
      <c r="W51" s="210"/>
      <c r="X51" s="210"/>
    </row>
    <row r="52" spans="1:24" s="153" customFormat="1" ht="19.5" customHeight="1">
      <c r="A52" s="125" t="s">
        <v>208</v>
      </c>
      <c r="B52" s="229" t="s">
        <v>247</v>
      </c>
      <c r="C52" s="119">
        <v>2</v>
      </c>
      <c r="D52" s="115"/>
      <c r="E52" s="115"/>
      <c r="F52" s="215"/>
      <c r="G52" s="193">
        <v>5.5</v>
      </c>
      <c r="H52" s="117">
        <f t="shared" si="9"/>
        <v>165</v>
      </c>
      <c r="I52" s="115">
        <f>SUM(J52:L52)</f>
        <v>72</v>
      </c>
      <c r="J52" s="115">
        <v>36</v>
      </c>
      <c r="K52" s="115"/>
      <c r="L52" s="115">
        <v>36</v>
      </c>
      <c r="M52" s="115">
        <f>H52-I52</f>
        <v>93</v>
      </c>
      <c r="N52" s="217"/>
      <c r="O52" s="217">
        <f>G52/11</f>
        <v>0.5</v>
      </c>
      <c r="P52" s="151"/>
      <c r="Q52" s="261"/>
      <c r="R52" s="350">
        <v>4</v>
      </c>
      <c r="S52" s="338"/>
      <c r="T52" s="210"/>
      <c r="U52" s="210"/>
      <c r="V52" s="210"/>
      <c r="W52" s="210"/>
      <c r="X52" s="210"/>
    </row>
    <row r="53" spans="1:24" s="168" customFormat="1" ht="18" customHeight="1">
      <c r="A53" s="125" t="s">
        <v>209</v>
      </c>
      <c r="B53" s="339" t="s">
        <v>246</v>
      </c>
      <c r="C53" s="119">
        <v>2</v>
      </c>
      <c r="D53" s="115"/>
      <c r="E53" s="115"/>
      <c r="F53" s="215"/>
      <c r="G53" s="193">
        <v>5.5</v>
      </c>
      <c r="H53" s="117">
        <f t="shared" si="9"/>
        <v>165</v>
      </c>
      <c r="I53" s="115">
        <f t="shared" si="10"/>
        <v>72</v>
      </c>
      <c r="J53" s="115">
        <v>36</v>
      </c>
      <c r="K53" s="115"/>
      <c r="L53" s="115">
        <v>36</v>
      </c>
      <c r="M53" s="115">
        <f t="shared" si="11"/>
        <v>93</v>
      </c>
      <c r="N53" s="217"/>
      <c r="O53" s="217">
        <f>G53/11</f>
        <v>0.5</v>
      </c>
      <c r="P53" s="151"/>
      <c r="Q53" s="261"/>
      <c r="R53" s="350">
        <v>4</v>
      </c>
      <c r="S53" s="236"/>
      <c r="T53" s="213"/>
      <c r="U53" s="213"/>
      <c r="V53" s="213"/>
      <c r="W53" s="213"/>
      <c r="X53" s="213"/>
    </row>
    <row r="54" spans="1:24" s="153" customFormat="1" ht="19.5" customHeight="1">
      <c r="A54" s="125" t="s">
        <v>210</v>
      </c>
      <c r="B54" s="147" t="s">
        <v>225</v>
      </c>
      <c r="C54" s="120">
        <v>2</v>
      </c>
      <c r="D54" s="115"/>
      <c r="E54" s="115"/>
      <c r="F54" s="215"/>
      <c r="G54" s="193">
        <v>5.5</v>
      </c>
      <c r="H54" s="117">
        <f t="shared" si="9"/>
        <v>165</v>
      </c>
      <c r="I54" s="115">
        <f t="shared" si="10"/>
        <v>72</v>
      </c>
      <c r="J54" s="115">
        <v>36</v>
      </c>
      <c r="K54" s="115"/>
      <c r="L54" s="115">
        <v>36</v>
      </c>
      <c r="M54" s="115">
        <f t="shared" si="11"/>
        <v>93</v>
      </c>
      <c r="N54" s="217"/>
      <c r="O54" s="217">
        <f>G54/11</f>
        <v>0.5</v>
      </c>
      <c r="P54" s="151"/>
      <c r="Q54" s="261"/>
      <c r="R54" s="350">
        <v>4</v>
      </c>
      <c r="S54" s="246"/>
      <c r="T54" s="210"/>
      <c r="U54" s="210"/>
      <c r="V54" s="210"/>
      <c r="W54" s="210"/>
      <c r="X54" s="210"/>
    </row>
    <row r="55" spans="1:24" s="168" customFormat="1" ht="18.75" customHeight="1">
      <c r="A55" s="125" t="s">
        <v>214</v>
      </c>
      <c r="B55" s="147" t="s">
        <v>267</v>
      </c>
      <c r="C55" s="120">
        <v>2</v>
      </c>
      <c r="D55" s="115"/>
      <c r="E55" s="115"/>
      <c r="F55" s="215"/>
      <c r="G55" s="193">
        <v>5.5</v>
      </c>
      <c r="H55" s="117">
        <f t="shared" si="9"/>
        <v>165</v>
      </c>
      <c r="I55" s="115">
        <f t="shared" si="10"/>
        <v>72</v>
      </c>
      <c r="J55" s="115">
        <v>36</v>
      </c>
      <c r="K55" s="115"/>
      <c r="L55" s="115">
        <v>36</v>
      </c>
      <c r="M55" s="115">
        <f t="shared" si="11"/>
        <v>93</v>
      </c>
      <c r="N55" s="217"/>
      <c r="O55" s="217">
        <f>G55/11</f>
        <v>0.5</v>
      </c>
      <c r="P55" s="151"/>
      <c r="Q55" s="261"/>
      <c r="R55" s="350">
        <v>4</v>
      </c>
      <c r="S55" s="246"/>
      <c r="T55" s="210" t="s">
        <v>278</v>
      </c>
      <c r="U55" s="213"/>
      <c r="V55" s="213"/>
      <c r="W55" s="213"/>
      <c r="X55" s="213"/>
    </row>
    <row r="56" spans="1:24" s="75" customFormat="1" ht="19.5" customHeight="1">
      <c r="A56" s="125" t="s">
        <v>216</v>
      </c>
      <c r="B56" s="339" t="s">
        <v>249</v>
      </c>
      <c r="C56" s="120">
        <v>2</v>
      </c>
      <c r="D56" s="82"/>
      <c r="E56" s="82"/>
      <c r="F56" s="164"/>
      <c r="G56" s="193">
        <v>5.5</v>
      </c>
      <c r="H56" s="120">
        <f t="shared" si="9"/>
        <v>165</v>
      </c>
      <c r="I56" s="82">
        <f t="shared" si="10"/>
        <v>72</v>
      </c>
      <c r="J56" s="82">
        <v>36</v>
      </c>
      <c r="K56" s="82"/>
      <c r="L56" s="82">
        <v>36</v>
      </c>
      <c r="M56" s="82">
        <f t="shared" si="11"/>
        <v>93</v>
      </c>
      <c r="N56" s="91"/>
      <c r="O56" s="91"/>
      <c r="P56" s="93"/>
      <c r="Q56" s="344"/>
      <c r="R56" s="345">
        <v>4</v>
      </c>
      <c r="S56" s="236"/>
      <c r="T56" s="210"/>
      <c r="U56" s="74"/>
      <c r="V56" s="74"/>
      <c r="W56" s="74"/>
      <c r="X56" s="74"/>
    </row>
    <row r="57" spans="1:24" s="75" customFormat="1" ht="19.5" customHeight="1">
      <c r="A57" s="125" t="s">
        <v>256</v>
      </c>
      <c r="B57" s="339" t="s">
        <v>255</v>
      </c>
      <c r="C57" s="120">
        <v>2</v>
      </c>
      <c r="D57" s="82"/>
      <c r="E57" s="82"/>
      <c r="F57" s="164"/>
      <c r="G57" s="193">
        <v>5.5</v>
      </c>
      <c r="H57" s="120">
        <f t="shared" si="9"/>
        <v>165</v>
      </c>
      <c r="I57" s="82">
        <f t="shared" si="10"/>
        <v>72</v>
      </c>
      <c r="J57" s="82">
        <v>36</v>
      </c>
      <c r="K57" s="82"/>
      <c r="L57" s="82">
        <v>36</v>
      </c>
      <c r="M57" s="82">
        <f t="shared" si="11"/>
        <v>93</v>
      </c>
      <c r="N57" s="91"/>
      <c r="O57" s="91"/>
      <c r="P57" s="93"/>
      <c r="Q57" s="344"/>
      <c r="R57" s="345">
        <v>4</v>
      </c>
      <c r="S57" s="236"/>
      <c r="T57" s="210" t="s">
        <v>279</v>
      </c>
      <c r="U57" s="74"/>
      <c r="V57" s="74"/>
      <c r="W57" s="74"/>
      <c r="X57" s="74"/>
    </row>
    <row r="58" spans="1:24" s="168" customFormat="1" ht="18.75" customHeight="1">
      <c r="A58" s="125" t="s">
        <v>266</v>
      </c>
      <c r="B58" s="339" t="s">
        <v>268</v>
      </c>
      <c r="C58" s="120">
        <v>2</v>
      </c>
      <c r="D58" s="115"/>
      <c r="E58" s="115"/>
      <c r="F58" s="215"/>
      <c r="G58" s="193">
        <v>5.5</v>
      </c>
      <c r="H58" s="117">
        <f t="shared" si="9"/>
        <v>165</v>
      </c>
      <c r="I58" s="115">
        <f t="shared" si="10"/>
        <v>72</v>
      </c>
      <c r="J58" s="115">
        <v>36</v>
      </c>
      <c r="K58" s="115"/>
      <c r="L58" s="115">
        <v>36</v>
      </c>
      <c r="M58" s="115">
        <f t="shared" si="11"/>
        <v>93</v>
      </c>
      <c r="N58" s="217"/>
      <c r="O58" s="217">
        <f>G58/11</f>
        <v>0.5</v>
      </c>
      <c r="P58" s="151"/>
      <c r="Q58" s="261"/>
      <c r="R58" s="350">
        <v>4</v>
      </c>
      <c r="S58" s="257"/>
      <c r="T58" s="213"/>
      <c r="U58" s="213"/>
      <c r="V58" s="213"/>
      <c r="W58" s="213"/>
      <c r="X58" s="213"/>
    </row>
    <row r="59" spans="1:24" s="168" customFormat="1" ht="18.75" customHeight="1" thickBot="1">
      <c r="A59" s="125"/>
      <c r="B59" s="366" t="s">
        <v>264</v>
      </c>
      <c r="C59" s="120">
        <v>2</v>
      </c>
      <c r="D59" s="115"/>
      <c r="E59" s="115"/>
      <c r="F59" s="215"/>
      <c r="G59" s="193">
        <v>5.5</v>
      </c>
      <c r="H59" s="122">
        <f>G59*30</f>
        <v>165</v>
      </c>
      <c r="I59" s="124">
        <f>SUM(J59:L59)</f>
        <v>72</v>
      </c>
      <c r="J59" s="124">
        <v>36</v>
      </c>
      <c r="K59" s="124"/>
      <c r="L59" s="124">
        <v>36</v>
      </c>
      <c r="M59" s="124">
        <f>H59-I59</f>
        <v>93</v>
      </c>
      <c r="N59" s="217"/>
      <c r="O59" s="217">
        <f>G59/11</f>
        <v>0.5</v>
      </c>
      <c r="P59" s="151"/>
      <c r="Q59" s="261"/>
      <c r="R59" s="350">
        <v>4</v>
      </c>
      <c r="S59" s="257"/>
      <c r="T59" s="213"/>
      <c r="U59" s="213"/>
      <c r="V59" s="213"/>
      <c r="W59" s="213"/>
      <c r="X59" s="213"/>
    </row>
    <row r="60" spans="1:24" s="75" customFormat="1" ht="19.5" customHeight="1" thickBot="1">
      <c r="A60" s="575" t="s">
        <v>173</v>
      </c>
      <c r="B60" s="576"/>
      <c r="C60" s="152"/>
      <c r="D60" s="114"/>
      <c r="E60" s="114"/>
      <c r="F60" s="174"/>
      <c r="G60" s="224">
        <f aca="true" t="shared" si="12" ref="G60:S60">G37+G50</f>
        <v>22.5</v>
      </c>
      <c r="H60" s="258">
        <f>G60*30</f>
        <v>675</v>
      </c>
      <c r="I60" s="227">
        <f t="shared" si="12"/>
        <v>288</v>
      </c>
      <c r="J60" s="227">
        <f t="shared" si="12"/>
        <v>144</v>
      </c>
      <c r="K60" s="227">
        <f t="shared" si="12"/>
        <v>0</v>
      </c>
      <c r="L60" s="227">
        <f t="shared" si="12"/>
        <v>144</v>
      </c>
      <c r="M60" s="97">
        <f t="shared" si="12"/>
        <v>387</v>
      </c>
      <c r="N60" s="196" t="e">
        <f t="shared" si="12"/>
        <v>#REF!</v>
      </c>
      <c r="O60" s="97">
        <f t="shared" si="12"/>
        <v>0.5</v>
      </c>
      <c r="P60" s="97">
        <f t="shared" si="12"/>
        <v>0</v>
      </c>
      <c r="Q60" s="224">
        <f t="shared" si="12"/>
        <v>0</v>
      </c>
      <c r="R60" s="227">
        <f t="shared" si="12"/>
        <v>16</v>
      </c>
      <c r="S60" s="196">
        <f t="shared" si="12"/>
        <v>0</v>
      </c>
      <c r="T60" s="74"/>
      <c r="U60" s="74"/>
      <c r="V60" s="74"/>
      <c r="W60" s="74"/>
      <c r="X60" s="74"/>
    </row>
    <row r="61" spans="1:19" ht="16.5" thickBot="1">
      <c r="A61" s="571" t="s">
        <v>204</v>
      </c>
      <c r="B61" s="572"/>
      <c r="C61" s="572"/>
      <c r="D61" s="572"/>
      <c r="E61" s="572"/>
      <c r="F61" s="572"/>
      <c r="G61" s="572"/>
      <c r="H61" s="573"/>
      <c r="I61" s="573"/>
      <c r="J61" s="573"/>
      <c r="K61" s="573"/>
      <c r="L61" s="573"/>
      <c r="M61" s="573"/>
      <c r="N61" s="572"/>
      <c r="O61" s="572"/>
      <c r="P61" s="572"/>
      <c r="Q61" s="573"/>
      <c r="R61" s="573"/>
      <c r="S61" s="574"/>
    </row>
    <row r="62" spans="1:24" s="75" customFormat="1" ht="19.5" customHeight="1" thickBot="1">
      <c r="A62" s="561" t="s">
        <v>150</v>
      </c>
      <c r="B62" s="562"/>
      <c r="C62" s="198"/>
      <c r="D62" s="199"/>
      <c r="E62" s="199"/>
      <c r="F62" s="200"/>
      <c r="G62" s="267">
        <f>G32+G60</f>
        <v>90</v>
      </c>
      <c r="H62" s="201">
        <f>G62*30</f>
        <v>2700</v>
      </c>
      <c r="I62" s="202">
        <f aca="true" t="shared" si="13" ref="I62:S62">I31+I28+I60+I32</f>
        <v>591</v>
      </c>
      <c r="J62" s="202">
        <f t="shared" si="13"/>
        <v>275</v>
      </c>
      <c r="K62" s="202">
        <f t="shared" si="13"/>
        <v>81</v>
      </c>
      <c r="L62" s="202">
        <f t="shared" si="13"/>
        <v>235</v>
      </c>
      <c r="M62" s="203">
        <f t="shared" si="13"/>
        <v>849</v>
      </c>
      <c r="N62" s="204" t="e">
        <f t="shared" si="13"/>
        <v>#REF!</v>
      </c>
      <c r="O62" s="205">
        <f t="shared" si="13"/>
        <v>10.59090909090909</v>
      </c>
      <c r="P62" s="206">
        <f t="shared" si="13"/>
        <v>1.4848484848484849</v>
      </c>
      <c r="Q62" s="258">
        <f t="shared" si="13"/>
        <v>20</v>
      </c>
      <c r="R62" s="259">
        <f t="shared" si="13"/>
        <v>22</v>
      </c>
      <c r="S62" s="134">
        <f t="shared" si="13"/>
        <v>0</v>
      </c>
      <c r="T62" s="74"/>
      <c r="U62" s="74"/>
      <c r="V62" s="74"/>
      <c r="W62" s="74"/>
      <c r="X62" s="74"/>
    </row>
    <row r="63" spans="1:24" s="75" customFormat="1" ht="19.5" customHeight="1">
      <c r="A63" s="98"/>
      <c r="B63" s="99"/>
      <c r="C63" s="99"/>
      <c r="D63" s="99"/>
      <c r="E63" s="99"/>
      <c r="F63" s="99"/>
      <c r="G63" s="11"/>
      <c r="H63" s="590" t="s">
        <v>11</v>
      </c>
      <c r="I63" s="591"/>
      <c r="J63" s="591"/>
      <c r="K63" s="591"/>
      <c r="L63" s="591"/>
      <c r="M63" s="592"/>
      <c r="N63" s="82">
        <v>2</v>
      </c>
      <c r="O63" s="82">
        <v>2</v>
      </c>
      <c r="P63" s="94">
        <v>2</v>
      </c>
      <c r="Q63" s="100">
        <v>4</v>
      </c>
      <c r="R63" s="82">
        <v>4</v>
      </c>
      <c r="S63" s="223" t="s">
        <v>90</v>
      </c>
      <c r="T63" s="74"/>
      <c r="U63" s="74"/>
      <c r="V63" s="74"/>
      <c r="W63" s="74"/>
      <c r="X63" s="74"/>
    </row>
    <row r="64" spans="1:24" s="75" customFormat="1" ht="19.5" customHeight="1">
      <c r="A64" s="101" t="s">
        <v>14</v>
      </c>
      <c r="B64" s="99"/>
      <c r="C64" s="99"/>
      <c r="D64" s="99"/>
      <c r="E64" s="99"/>
      <c r="F64" s="99"/>
      <c r="G64" s="11"/>
      <c r="H64" s="587" t="s">
        <v>15</v>
      </c>
      <c r="I64" s="588"/>
      <c r="J64" s="588"/>
      <c r="K64" s="588"/>
      <c r="L64" s="588"/>
      <c r="M64" s="589"/>
      <c r="N64" s="82">
        <v>9</v>
      </c>
      <c r="O64" s="82">
        <v>3</v>
      </c>
      <c r="P64" s="94">
        <v>4</v>
      </c>
      <c r="Q64" s="100">
        <v>4</v>
      </c>
      <c r="R64" s="82">
        <v>3</v>
      </c>
      <c r="S64" s="223">
        <v>1</v>
      </c>
      <c r="T64" s="74"/>
      <c r="U64" s="74"/>
      <c r="V64" s="74"/>
      <c r="W64" s="74"/>
      <c r="X64" s="74"/>
    </row>
    <row r="65" spans="1:24" s="75" customFormat="1" ht="19.5" customHeight="1" thickBot="1">
      <c r="A65" s="101"/>
      <c r="B65" s="99"/>
      <c r="C65" s="99"/>
      <c r="D65" s="99"/>
      <c r="E65" s="99"/>
      <c r="F65" s="99"/>
      <c r="G65" s="11"/>
      <c r="H65" s="566" t="s">
        <v>12</v>
      </c>
      <c r="I65" s="567"/>
      <c r="J65" s="567"/>
      <c r="K65" s="567"/>
      <c r="L65" s="567"/>
      <c r="M65" s="568"/>
      <c r="N65" s="102"/>
      <c r="O65" s="102"/>
      <c r="P65" s="103">
        <v>1</v>
      </c>
      <c r="Q65" s="104"/>
      <c r="R65" s="102">
        <v>1</v>
      </c>
      <c r="S65" s="256"/>
      <c r="T65" s="74"/>
      <c r="U65" s="74"/>
      <c r="V65" s="74"/>
      <c r="W65" s="74"/>
      <c r="X65" s="74"/>
    </row>
    <row r="66" spans="1:24" s="75" customFormat="1" ht="19.5" customHeight="1" thickBot="1">
      <c r="A66" s="6"/>
      <c r="B66" s="7"/>
      <c r="C66" s="8"/>
      <c r="D66" s="8"/>
      <c r="E66" s="8"/>
      <c r="F66" s="7"/>
      <c r="G66" s="9"/>
      <c r="H66" s="563" t="s">
        <v>187</v>
      </c>
      <c r="I66" s="564"/>
      <c r="J66" s="564"/>
      <c r="K66" s="564"/>
      <c r="L66" s="564"/>
      <c r="M66" s="565"/>
      <c r="N66" s="106">
        <v>1</v>
      </c>
      <c r="O66" s="107">
        <v>3</v>
      </c>
      <c r="P66" s="107">
        <v>4</v>
      </c>
      <c r="Q66" s="351">
        <v>1</v>
      </c>
      <c r="R66" s="352">
        <v>2</v>
      </c>
      <c r="S66" s="353">
        <v>3</v>
      </c>
      <c r="T66" s="74"/>
      <c r="U66" s="74"/>
      <c r="V66" s="74"/>
      <c r="W66" s="74"/>
      <c r="X66" s="74"/>
    </row>
    <row r="67" spans="1:19" ht="16.5" thickBot="1">
      <c r="A67" s="6"/>
      <c r="B67" s="7"/>
      <c r="C67" s="8"/>
      <c r="D67" s="8"/>
      <c r="E67" s="8"/>
      <c r="F67" s="7"/>
      <c r="G67" s="9"/>
      <c r="P67" s="288"/>
      <c r="Q67" s="354">
        <f>G11+G12+G14+G17+G18+G19+G21+G26</f>
        <v>30</v>
      </c>
      <c r="R67" s="354">
        <f>G13+G20+G22+G37+G50</f>
        <v>30</v>
      </c>
      <c r="S67" s="354">
        <f>G27+G30</f>
        <v>30</v>
      </c>
    </row>
    <row r="68" spans="1:19" ht="16.5" thickBot="1">
      <c r="A68" s="511" t="s">
        <v>285</v>
      </c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3"/>
    </row>
    <row r="69" spans="1:24" s="375" customFormat="1" ht="32.25" thickBot="1">
      <c r="A69" s="372" t="s">
        <v>286</v>
      </c>
      <c r="B69" s="376" t="s">
        <v>287</v>
      </c>
      <c r="C69" s="378">
        <v>2</v>
      </c>
      <c r="D69" s="371">
        <v>1</v>
      </c>
      <c r="E69" s="371"/>
      <c r="F69" s="379"/>
      <c r="G69" s="380">
        <v>6</v>
      </c>
      <c r="H69" s="377">
        <f>G69*30</f>
        <v>180</v>
      </c>
      <c r="I69" s="367">
        <f>J69+L69+K69</f>
        <v>99</v>
      </c>
      <c r="J69" s="371"/>
      <c r="K69" s="371"/>
      <c r="L69" s="368">
        <v>99</v>
      </c>
      <c r="M69" s="369">
        <f>H69-I69</f>
        <v>81</v>
      </c>
      <c r="N69" s="370"/>
      <c r="O69" s="370"/>
      <c r="P69" s="381"/>
      <c r="Q69" s="382">
        <v>3</v>
      </c>
      <c r="R69" s="383">
        <v>3</v>
      </c>
      <c r="S69" s="373"/>
      <c r="T69" s="374"/>
      <c r="U69" s="374"/>
      <c r="V69" s="374"/>
      <c r="W69" s="374"/>
      <c r="X69" s="374"/>
    </row>
    <row r="70" spans="1:19" ht="19.5" customHeight="1">
      <c r="A70" s="289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355"/>
      <c r="R70" s="357"/>
      <c r="S70" s="356"/>
    </row>
    <row r="71" spans="1:19" ht="15.75">
      <c r="A71" s="289"/>
      <c r="B71" s="290" t="s">
        <v>169</v>
      </c>
      <c r="C71" s="290"/>
      <c r="D71" s="584"/>
      <c r="E71" s="584"/>
      <c r="F71" s="585"/>
      <c r="G71" s="585"/>
      <c r="H71" s="290"/>
      <c r="I71" s="586" t="s">
        <v>170</v>
      </c>
      <c r="J71" s="586"/>
      <c r="K71" s="586"/>
      <c r="L71" s="289"/>
      <c r="M71" s="289"/>
      <c r="N71" s="289"/>
      <c r="O71" s="289"/>
      <c r="P71" s="289"/>
      <c r="Q71" s="142"/>
      <c r="R71" s="142"/>
      <c r="S71" s="289"/>
    </row>
    <row r="72" spans="1:19" ht="7.5" customHeight="1">
      <c r="A72" s="289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89"/>
      <c r="M72" s="289"/>
      <c r="N72" s="289"/>
      <c r="O72" s="289"/>
      <c r="P72" s="289"/>
      <c r="Q72" s="289"/>
      <c r="R72" s="289"/>
      <c r="S72" s="289"/>
    </row>
    <row r="73" spans="1:19" ht="15.75">
      <c r="A73" s="289"/>
      <c r="B73" s="290" t="s">
        <v>190</v>
      </c>
      <c r="C73" s="290"/>
      <c r="D73" s="584"/>
      <c r="E73" s="584"/>
      <c r="F73" s="585"/>
      <c r="G73" s="585"/>
      <c r="H73" s="290"/>
      <c r="I73" s="586" t="s">
        <v>191</v>
      </c>
      <c r="J73" s="586"/>
      <c r="K73" s="586"/>
      <c r="L73" s="289"/>
      <c r="M73" s="289"/>
      <c r="N73" s="289"/>
      <c r="O73" s="289"/>
      <c r="P73" s="289"/>
      <c r="Q73" s="289"/>
      <c r="R73" s="289"/>
      <c r="S73" s="289"/>
    </row>
    <row r="74" spans="1:19" ht="7.5" customHeight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</row>
    <row r="75" spans="1:19" ht="15.75">
      <c r="A75" s="289"/>
      <c r="B75" s="290" t="s">
        <v>288</v>
      </c>
      <c r="C75" s="290"/>
      <c r="D75" s="584"/>
      <c r="E75" s="584"/>
      <c r="F75" s="585"/>
      <c r="G75" s="585"/>
      <c r="H75" s="290"/>
      <c r="I75" s="586" t="s">
        <v>289</v>
      </c>
      <c r="J75" s="586"/>
      <c r="K75" s="586"/>
      <c r="L75" s="289"/>
      <c r="M75" s="289"/>
      <c r="N75" s="289"/>
      <c r="O75" s="289"/>
      <c r="P75" s="289"/>
      <c r="Q75" s="289"/>
      <c r="R75" s="289"/>
      <c r="S75" s="289"/>
    </row>
  </sheetData>
  <sheetProtection/>
  <mergeCells count="58">
    <mergeCell ref="D75:G75"/>
    <mergeCell ref="I75:K75"/>
    <mergeCell ref="A23:B23"/>
    <mergeCell ref="I27:M27"/>
    <mergeCell ref="A24:S24"/>
    <mergeCell ref="A29:S29"/>
    <mergeCell ref="I26:M26"/>
    <mergeCell ref="A46:S46"/>
    <mergeCell ref="A35:B35"/>
    <mergeCell ref="A36:B36"/>
    <mergeCell ref="A33:S33"/>
    <mergeCell ref="D73:G73"/>
    <mergeCell ref="I73:K73"/>
    <mergeCell ref="A28:B28"/>
    <mergeCell ref="A60:B60"/>
    <mergeCell ref="H64:M64"/>
    <mergeCell ref="H63:M63"/>
    <mergeCell ref="A37:B37"/>
    <mergeCell ref="D71:G71"/>
    <mergeCell ref="I71:K71"/>
    <mergeCell ref="A62:B62"/>
    <mergeCell ref="H66:M66"/>
    <mergeCell ref="H65:M65"/>
    <mergeCell ref="A31:B31"/>
    <mergeCell ref="A61:S61"/>
    <mergeCell ref="A32:B32"/>
    <mergeCell ref="A34:S34"/>
    <mergeCell ref="A48:B48"/>
    <mergeCell ref="A47:B47"/>
    <mergeCell ref="A50:B50"/>
    <mergeCell ref="A49:B49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B2:B7"/>
    <mergeCell ref="A10:S10"/>
    <mergeCell ref="E4:E7"/>
    <mergeCell ref="Q4:R4"/>
    <mergeCell ref="I4:I7"/>
    <mergeCell ref="I3:L3"/>
    <mergeCell ref="H2:L2"/>
    <mergeCell ref="A68:S68"/>
    <mergeCell ref="A1:S1"/>
    <mergeCell ref="Q2:S3"/>
    <mergeCell ref="M2:M7"/>
    <mergeCell ref="H3:H7"/>
    <mergeCell ref="N4:P4"/>
    <mergeCell ref="F4:F7"/>
    <mergeCell ref="G2:G7"/>
    <mergeCell ref="C4:C7"/>
    <mergeCell ref="D4:D7"/>
  </mergeCells>
  <printOptions/>
  <pageMargins left="0.7" right="0.7" top="0.75" bottom="0.75" header="0.3" footer="0.3"/>
  <pageSetup fitToHeight="0" horizontalDpi="600" verticalDpi="600" orientation="landscape" paperSize="9" scale="70" r:id="rId1"/>
  <rowBreaks count="1" manualBreakCount="1">
    <brk id="3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07" t="s">
        <v>57</v>
      </c>
      <c r="D4" s="607"/>
      <c r="E4" s="607"/>
      <c r="F4" s="607"/>
      <c r="G4" s="607"/>
      <c r="H4" s="607"/>
      <c r="I4" s="607"/>
      <c r="K4" s="608" t="s">
        <v>58</v>
      </c>
      <c r="L4" s="608"/>
      <c r="M4" s="608"/>
      <c r="N4" s="608"/>
      <c r="O4" s="608"/>
      <c r="P4" s="608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09" t="s">
        <v>144</v>
      </c>
      <c r="B2" s="609"/>
      <c r="C2" s="609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10" t="s">
        <v>75</v>
      </c>
      <c r="B3" s="611"/>
      <c r="C3" s="611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12" t="s">
        <v>131</v>
      </c>
      <c r="B6" s="612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13" t="s">
        <v>80</v>
      </c>
      <c r="B15" s="613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14" t="s">
        <v>83</v>
      </c>
      <c r="B1" s="614"/>
      <c r="C1" s="614"/>
      <c r="D1" s="614"/>
    </row>
    <row r="2" spans="1:17" s="13" customFormat="1" ht="12.75">
      <c r="A2" s="615" t="s">
        <v>59</v>
      </c>
      <c r="B2" s="615"/>
      <c r="C2" s="615"/>
      <c r="D2" s="61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15" t="s">
        <v>60</v>
      </c>
      <c r="B9" s="615"/>
      <c r="C9" s="615"/>
      <c r="D9" s="61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21" t="s">
        <v>61</v>
      </c>
      <c r="B16" s="621"/>
      <c r="C16" s="621"/>
      <c r="D16" s="621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16" t="s">
        <v>73</v>
      </c>
      <c r="B38" s="616"/>
      <c r="C38" s="616"/>
      <c r="D38" s="6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17" t="s">
        <v>74</v>
      </c>
      <c r="B45" s="617"/>
      <c r="C45" s="617"/>
      <c r="D45" s="617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18" t="s">
        <v>91</v>
      </c>
      <c r="B46" s="619"/>
      <c r="C46" s="619"/>
      <c r="D46" s="620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2020-05-04T09:57:13Z</cp:lastPrinted>
  <dcterms:created xsi:type="dcterms:W3CDTF">2003-06-23T04:55:14Z</dcterms:created>
  <dcterms:modified xsi:type="dcterms:W3CDTF">2020-05-07T07:50:35Z</dcterms:modified>
  <cp:category/>
  <cp:version/>
  <cp:contentType/>
  <cp:contentStatus/>
</cp:coreProperties>
</file>